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codeName="DieseArbeitsmappe"/>
  <mc:AlternateContent xmlns:mc="http://schemas.openxmlformats.org/markup-compatibility/2006">
    <mc:Choice Requires="x15">
      <x15ac:absPath xmlns:x15ac="http://schemas.microsoft.com/office/spreadsheetml/2010/11/ac" url="G:\OneDrive\Dokumente\Publikation_BWL\tabellen\"/>
    </mc:Choice>
  </mc:AlternateContent>
  <xr:revisionPtr revIDLastSave="0" documentId="8_{4D399254-3DD6-46C6-9562-6E066D33D8A2}" xr6:coauthVersionLast="37" xr6:coauthVersionMax="37" xr10:uidLastSave="{00000000-0000-0000-0000-000000000000}"/>
  <bookViews>
    <workbookView xWindow="2016" yWindow="132" windowWidth="10008" windowHeight="12012"/>
  </bookViews>
  <sheets>
    <sheet name="Kapitel 13 Fallbeispiel" sheetId="4" r:id="rId1"/>
  </sheets>
  <definedNames>
    <definedName name="_xlnm.Print_Area" localSheetId="0">'Kapitel 13 Fallbeispiel'!$C$2:$F$127</definedName>
  </definedNames>
  <calcPr calcId="179021"/>
</workbook>
</file>

<file path=xl/calcChain.xml><?xml version="1.0" encoding="utf-8"?>
<calcChain xmlns="http://schemas.openxmlformats.org/spreadsheetml/2006/main">
  <c r="F48" i="4" l="1"/>
  <c r="E48" i="4"/>
  <c r="C48" i="4"/>
  <c r="C46" i="4"/>
  <c r="F46" i="4"/>
  <c r="E46" i="4"/>
  <c r="F47" i="4"/>
  <c r="E47" i="4"/>
  <c r="E49" i="4" s="1"/>
  <c r="D47" i="4"/>
  <c r="C47" i="4"/>
  <c r="E22" i="4"/>
  <c r="E28" i="4" s="1"/>
  <c r="E41" i="4" s="1"/>
  <c r="F22" i="4"/>
  <c r="F28" i="4" s="1"/>
  <c r="F41" i="4" s="1"/>
  <c r="E25" i="4"/>
  <c r="F25" i="4"/>
  <c r="C34" i="4"/>
  <c r="C69" i="4"/>
  <c r="D34" i="4"/>
  <c r="D69" i="4"/>
  <c r="E34" i="4"/>
  <c r="E69" i="4" s="1"/>
  <c r="E36" i="4"/>
  <c r="E40" i="4" s="1"/>
  <c r="E70" i="4" s="1"/>
  <c r="E72" i="4" s="1"/>
  <c r="F34" i="4"/>
  <c r="F69" i="4" s="1"/>
  <c r="F36" i="4"/>
  <c r="F40" i="4" s="1"/>
  <c r="F70" i="4" s="1"/>
  <c r="F72" i="4" s="1"/>
  <c r="E55" i="4"/>
  <c r="G55" i="4"/>
  <c r="F55" i="4"/>
  <c r="H55" i="4"/>
  <c r="E61" i="4"/>
  <c r="E108" i="4"/>
  <c r="F61" i="4"/>
  <c r="F108" i="4"/>
  <c r="C66" i="4"/>
  <c r="E66" i="4"/>
  <c r="F66" i="4"/>
  <c r="C67" i="4"/>
  <c r="D67" i="4"/>
  <c r="E67" i="4"/>
  <c r="F67" i="4"/>
  <c r="C68" i="4"/>
  <c r="E68" i="4"/>
  <c r="F68" i="4"/>
  <c r="C70" i="4"/>
  <c r="E71" i="4"/>
  <c r="E80" i="4"/>
  <c r="F71" i="4"/>
  <c r="F80" i="4" s="1"/>
  <c r="C79" i="4"/>
  <c r="D79" i="4"/>
  <c r="E79" i="4"/>
  <c r="F79" i="4"/>
  <c r="C80" i="4"/>
  <c r="D80" i="4"/>
  <c r="C87" i="4"/>
  <c r="E87" i="4"/>
  <c r="F87" i="4"/>
  <c r="C88" i="4"/>
  <c r="D88" i="4"/>
  <c r="C94" i="4"/>
  <c r="E94" i="4"/>
  <c r="F94" i="4"/>
  <c r="C95" i="4"/>
  <c r="D95" i="4"/>
  <c r="C101" i="4"/>
  <c r="E101" i="4"/>
  <c r="F101" i="4"/>
  <c r="C114" i="4"/>
  <c r="E114" i="4"/>
  <c r="F114" i="4"/>
  <c r="C115" i="4"/>
  <c r="C124" i="4"/>
  <c r="D124" i="4"/>
  <c r="E124" i="4"/>
  <c r="F124" i="4"/>
  <c r="C125" i="4"/>
  <c r="D125" i="4"/>
  <c r="E125" i="4"/>
  <c r="F125" i="4"/>
  <c r="C126" i="4"/>
  <c r="F49" i="4"/>
  <c r="E60" i="4" l="1"/>
  <c r="E56" i="4"/>
  <c r="E58" i="4"/>
  <c r="E57" i="4"/>
  <c r="E59" i="4"/>
  <c r="F58" i="4"/>
  <c r="F60" i="4"/>
  <c r="F57" i="4"/>
  <c r="F56" i="4"/>
  <c r="F59" i="4"/>
  <c r="E81" i="4"/>
  <c r="F73" i="4"/>
  <c r="F74" i="4"/>
  <c r="E74" i="4"/>
  <c r="E73" i="4"/>
  <c r="F104" i="4" l="1"/>
  <c r="H57" i="4"/>
  <c r="E104" i="4"/>
  <c r="G57" i="4"/>
  <c r="H60" i="4"/>
  <c r="F107" i="4"/>
  <c r="F117" i="4"/>
  <c r="F106" i="4"/>
  <c r="H59" i="4"/>
  <c r="H58" i="4"/>
  <c r="F105" i="4"/>
  <c r="G56" i="4"/>
  <c r="E103" i="4"/>
  <c r="E95" i="4"/>
  <c r="E96" i="4" s="1"/>
  <c r="E82" i="4"/>
  <c r="E88" i="4" s="1"/>
  <c r="E89" i="4" s="1"/>
  <c r="E105" i="4"/>
  <c r="G58" i="4"/>
  <c r="F81" i="4"/>
  <c r="H56" i="4"/>
  <c r="F103" i="4"/>
  <c r="F109" i="4" s="1"/>
  <c r="G59" i="4"/>
  <c r="E106" i="4"/>
  <c r="E107" i="4"/>
  <c r="G60" i="4"/>
  <c r="E117" i="4"/>
  <c r="F115" i="4" l="1"/>
  <c r="F118" i="4" s="1"/>
  <c r="F119" i="4" s="1"/>
  <c r="F126" i="4"/>
  <c r="F127" i="4" s="1"/>
  <c r="F82" i="4"/>
  <c r="F88" i="4" s="1"/>
  <c r="F89" i="4" s="1"/>
  <c r="F95" i="4"/>
  <c r="F96" i="4" s="1"/>
  <c r="E109" i="4"/>
  <c r="E115" i="4" l="1"/>
  <c r="E118" i="4" s="1"/>
  <c r="E119" i="4" s="1"/>
  <c r="E126" i="4"/>
  <c r="E127" i="4" s="1"/>
</calcChain>
</file>

<file path=xl/sharedStrings.xml><?xml version="1.0" encoding="utf-8"?>
<sst xmlns="http://schemas.openxmlformats.org/spreadsheetml/2006/main" count="189" uniqueCount="130">
  <si>
    <t>A</t>
  </si>
  <si>
    <t>Investitionsdaten</t>
  </si>
  <si>
    <t>A1</t>
  </si>
  <si>
    <t>A2</t>
  </si>
  <si>
    <t>Nutzungsdauer n</t>
  </si>
  <si>
    <t>A3</t>
  </si>
  <si>
    <t>Ermittlung der durch die Investition verursachten Einzahlungen</t>
  </si>
  <si>
    <t>A4</t>
  </si>
  <si>
    <t>Anzahl wegrationalisierter Mitarbeiter</t>
  </si>
  <si>
    <t>A5</t>
  </si>
  <si>
    <t>Lohn je Mitarbeiter je Jahr</t>
  </si>
  <si>
    <t>A6</t>
  </si>
  <si>
    <t>Reduzierte Auszahlungen durch die Aufgabe des Betriebs alter Betriebsmittel (Ersatzinvestitionen) oder durch die Wegrationalisierung von Mitarbeitern je Jahr (Rationalisierungsinvestitionen) = A4 · A5</t>
  </si>
  <si>
    <t>A7</t>
  </si>
  <si>
    <t>Anzahl zusätzlich produzier- und absetzbarer Produkte</t>
  </si>
  <si>
    <t>A8</t>
  </si>
  <si>
    <t>Stückverkaufspreis je zusätzlich abgesetztem Produkte</t>
  </si>
  <si>
    <t>A9</t>
  </si>
  <si>
    <t>Einzahlungen durch zusätzlich abgesetzte Produkte je Jahr (Errichtungs-/Erweiterungsinvestitionen) = A7 · A8</t>
  </si>
  <si>
    <t>A10</t>
  </si>
  <si>
    <t>(Einzahlungen durch Zinsen je Jahr)</t>
  </si>
  <si>
    <t>A11</t>
  </si>
  <si>
    <t>(Reduzierte Auszahlungen für Steuern je Jahr)</t>
  </si>
  <si>
    <t>A12</t>
  </si>
  <si>
    <t>Summe der Einzahlungen je Jahr = A6 + A9 + A10 + A11</t>
  </si>
  <si>
    <t>Ermittlung der durch die Investition verursachten Auszahlungen</t>
  </si>
  <si>
    <t>A13</t>
  </si>
  <si>
    <t>Auszahlungen je zusätzlich produziertem Produkt (Material, Löhne, ...)</t>
  </si>
  <si>
    <t>A14</t>
  </si>
  <si>
    <t>Auszahlungen durch zusätzlich produzierte Produkte je Jahr (Errichtungs-/Erweiterungsinvestitionen) = A7 · A13</t>
  </si>
  <si>
    <t>A15</t>
  </si>
  <si>
    <t>Auszahlungen durch den Betrieb neuer Betriebsmittel je Jahr (Energie, Maschinenbedienung, Instandhaltung, Reparaturen, …)</t>
  </si>
  <si>
    <t>A16</t>
  </si>
  <si>
    <t>(Auszahlungen für Zinsen je Jahr)</t>
  </si>
  <si>
    <t>A17</t>
  </si>
  <si>
    <t>(Auszahlungen für Steuern je Jahr)</t>
  </si>
  <si>
    <t>A18</t>
  </si>
  <si>
    <t>Summe der Auszahlungen je Jahr = A14 + A15 + A16 + A17</t>
  </si>
  <si>
    <t>A19</t>
  </si>
  <si>
    <t>Rückflüsse R je Jahr = A12 - A18</t>
  </si>
  <si>
    <t>Nebenrechnung</t>
  </si>
  <si>
    <t>B</t>
  </si>
  <si>
    <t>Zahlungsreihe</t>
  </si>
  <si>
    <t>B1</t>
  </si>
  <si>
    <t>B2</t>
  </si>
  <si>
    <t>B3</t>
  </si>
  <si>
    <t>B4</t>
  </si>
  <si>
    <t>B5</t>
  </si>
  <si>
    <t>B6</t>
  </si>
  <si>
    <t>B7</t>
  </si>
  <si>
    <t>C</t>
  </si>
  <si>
    <t>Kostenvergleichsrechnung</t>
  </si>
  <si>
    <t>Durchschnittliche Auszahlungen je Jahr</t>
  </si>
  <si>
    <t>C1</t>
  </si>
  <si>
    <t>Abschreibungen für die Automaten je Jahr = (A1 - A3) / A2</t>
  </si>
  <si>
    <t>C2</t>
  </si>
  <si>
    <t>Durchschnittliche Kosten je Jahr = A18 + C1</t>
  </si>
  <si>
    <t>C3</t>
  </si>
  <si>
    <t>Durchschnittliche Kosten je Stück = C2 / A7</t>
  </si>
  <si>
    <t>C4</t>
  </si>
  <si>
    <t>Kosten über die Nutzungsdauer = C2 · A2</t>
  </si>
  <si>
    <t>D</t>
  </si>
  <si>
    <t>Gewinnvergleichsrechnung</t>
  </si>
  <si>
    <t>D1</t>
  </si>
  <si>
    <t>Durchschnittlicher Rückfluss R je Jahr = (B2 + B3 + B4 + B5 + B6) / A2</t>
  </si>
  <si>
    <t>D2</t>
  </si>
  <si>
    <t>Durchschnittlicher Gewinn E je Jahr = D1 - C1</t>
  </si>
  <si>
    <t>E</t>
  </si>
  <si>
    <t>Rentabilitätsvergleichsrechnung</t>
  </si>
  <si>
    <t>E1</t>
  </si>
  <si>
    <t>Return-on-Investment ROI = D2 / A1</t>
  </si>
  <si>
    <t>F</t>
  </si>
  <si>
    <t>Statische Amortisationsrechnung</t>
  </si>
  <si>
    <t>F2</t>
  </si>
  <si>
    <t>Amortisationsdauer = A1 / D1</t>
  </si>
  <si>
    <t>G</t>
  </si>
  <si>
    <t>Kapitalwertmethode</t>
  </si>
  <si>
    <t>G1</t>
  </si>
  <si>
    <t>Kalkulationszinsfuß r</t>
  </si>
  <si>
    <t>G2</t>
  </si>
  <si>
    <t>G3</t>
  </si>
  <si>
    <t>G4</t>
  </si>
  <si>
    <t>G5</t>
  </si>
  <si>
    <t>G6</t>
  </si>
  <si>
    <t>G7</t>
  </si>
  <si>
    <t>G8</t>
  </si>
  <si>
    <t>H</t>
  </si>
  <si>
    <t>Interne Zinsfußmethode</t>
  </si>
  <si>
    <t>H1</t>
  </si>
  <si>
    <t>H2</t>
  </si>
  <si>
    <t>H3</t>
  </si>
  <si>
    <t>H4</t>
  </si>
  <si>
    <t>I</t>
  </si>
  <si>
    <t>Annuitätenmethode</t>
  </si>
  <si>
    <t>I1</t>
  </si>
  <si>
    <t>Tab. 13-3</t>
  </si>
  <si>
    <t>Tab. 13-1</t>
  </si>
  <si>
    <t>Tab. 13-2</t>
  </si>
  <si>
    <t>Tab. 13-4</t>
  </si>
  <si>
    <t>Tab. 13-5</t>
  </si>
  <si>
    <t>Tab. 13-7</t>
  </si>
  <si>
    <t>Tab. 13-14</t>
  </si>
  <si>
    <t>Tab. 13-13</t>
  </si>
  <si>
    <t>Tab. 13-12</t>
  </si>
  <si>
    <t>Tab. 13-11</t>
  </si>
  <si>
    <t>Tab. 13-10</t>
  </si>
  <si>
    <t>Tab. 13-9</t>
  </si>
  <si>
    <t>Tab. 13-8</t>
  </si>
  <si>
    <t>Abschreibungen</t>
  </si>
  <si>
    <t>Tab. 13-6</t>
  </si>
  <si>
    <r>
      <t>Investitionsauszahlung I</t>
    </r>
    <r>
      <rPr>
        <vertAlign val="subscript"/>
        <sz val="10"/>
        <color indexed="8"/>
        <rFont val="Calibri"/>
        <family val="2"/>
      </rPr>
      <t>0</t>
    </r>
  </si>
  <si>
    <r>
      <t>Liquidationserlös L</t>
    </r>
    <r>
      <rPr>
        <vertAlign val="subscript"/>
        <sz val="10"/>
        <color indexed="8"/>
        <rFont val="Calibri"/>
        <family val="2"/>
      </rPr>
      <t>5</t>
    </r>
  </si>
  <si>
    <r>
      <t>1. Jahr: Diskontierter Rückfluss R</t>
    </r>
    <r>
      <rPr>
        <vertAlign val="subscript"/>
        <sz val="10"/>
        <color indexed="8"/>
        <rFont val="Calibri"/>
        <family val="2"/>
      </rPr>
      <t>01</t>
    </r>
    <r>
      <rPr>
        <sz val="10"/>
        <color indexed="8"/>
        <rFont val="Calibri"/>
        <family val="2"/>
      </rPr>
      <t xml:space="preserve"> = B2 / (1 + G1)</t>
    </r>
    <r>
      <rPr>
        <vertAlign val="superscript"/>
        <sz val="10"/>
        <color indexed="8"/>
        <rFont val="Calibri"/>
        <family val="2"/>
      </rPr>
      <t>1</t>
    </r>
  </si>
  <si>
    <r>
      <t>2. Jahr: Diskontierter Rückfluss R</t>
    </r>
    <r>
      <rPr>
        <vertAlign val="subscript"/>
        <sz val="10"/>
        <color indexed="8"/>
        <rFont val="Calibri"/>
        <family val="2"/>
      </rPr>
      <t>02</t>
    </r>
    <r>
      <rPr>
        <sz val="10"/>
        <color indexed="8"/>
        <rFont val="Calibri"/>
        <family val="2"/>
      </rPr>
      <t xml:space="preserve"> = B3 / (1 + G1)</t>
    </r>
    <r>
      <rPr>
        <vertAlign val="superscript"/>
        <sz val="10"/>
        <color indexed="8"/>
        <rFont val="Calibri"/>
        <family val="2"/>
      </rPr>
      <t>2</t>
    </r>
  </si>
  <si>
    <r>
      <t>3. Jahr: Diskontierter Rückfluss R</t>
    </r>
    <r>
      <rPr>
        <vertAlign val="subscript"/>
        <sz val="10"/>
        <color indexed="8"/>
        <rFont val="Calibri"/>
        <family val="2"/>
      </rPr>
      <t>03</t>
    </r>
    <r>
      <rPr>
        <sz val="10"/>
        <color indexed="8"/>
        <rFont val="Calibri"/>
        <family val="2"/>
      </rPr>
      <t xml:space="preserve"> = B4 / (1 + G1)</t>
    </r>
    <r>
      <rPr>
        <vertAlign val="superscript"/>
        <sz val="10"/>
        <color indexed="8"/>
        <rFont val="Calibri"/>
        <family val="2"/>
      </rPr>
      <t>3</t>
    </r>
  </si>
  <si>
    <r>
      <t>4. Jahr: Diskontierter Rückfluss R</t>
    </r>
    <r>
      <rPr>
        <vertAlign val="subscript"/>
        <sz val="10"/>
        <color indexed="8"/>
        <rFont val="Calibri"/>
        <family val="2"/>
      </rPr>
      <t>04</t>
    </r>
    <r>
      <rPr>
        <sz val="10"/>
        <color indexed="8"/>
        <rFont val="Calibri"/>
        <family val="2"/>
      </rPr>
      <t xml:space="preserve"> = B5 / (1 + G1)</t>
    </r>
    <r>
      <rPr>
        <vertAlign val="superscript"/>
        <sz val="10"/>
        <color indexed="8"/>
        <rFont val="Calibri"/>
        <family val="2"/>
      </rPr>
      <t>4</t>
    </r>
  </si>
  <si>
    <r>
      <t>5. Jahr: Diskontierter Rückfluss R</t>
    </r>
    <r>
      <rPr>
        <vertAlign val="subscript"/>
        <sz val="10"/>
        <color indexed="8"/>
        <rFont val="Calibri"/>
        <family val="2"/>
      </rPr>
      <t>05</t>
    </r>
    <r>
      <rPr>
        <sz val="10"/>
        <color indexed="8"/>
        <rFont val="Calibri"/>
        <family val="2"/>
      </rPr>
      <t xml:space="preserve"> = B6 / (1 + G1)</t>
    </r>
    <r>
      <rPr>
        <vertAlign val="superscript"/>
        <sz val="10"/>
        <color indexed="8"/>
        <rFont val="Calibri"/>
        <family val="2"/>
      </rPr>
      <t>5</t>
    </r>
  </si>
  <si>
    <r>
      <t>5. Jahr: Diskontierter Liquidationserlös L</t>
    </r>
    <r>
      <rPr>
        <vertAlign val="subscript"/>
        <sz val="10"/>
        <color indexed="8"/>
        <rFont val="Calibri"/>
        <family val="2"/>
      </rPr>
      <t>05</t>
    </r>
    <r>
      <rPr>
        <sz val="10"/>
        <color indexed="8"/>
        <rFont val="Calibri"/>
        <family val="2"/>
      </rPr>
      <t xml:space="preserve"> = B7 / (1 + G1)</t>
    </r>
    <r>
      <rPr>
        <vertAlign val="superscript"/>
        <sz val="10"/>
        <color indexed="8"/>
        <rFont val="Calibri"/>
        <family val="2"/>
      </rPr>
      <t>5</t>
    </r>
  </si>
  <si>
    <r>
      <t>Kapitalwert C</t>
    </r>
    <r>
      <rPr>
        <b/>
        <vertAlign val="subscript"/>
        <sz val="10"/>
        <color indexed="8"/>
        <rFont val="Calibri"/>
        <family val="2"/>
      </rPr>
      <t>0</t>
    </r>
    <r>
      <rPr>
        <b/>
        <sz val="10"/>
        <color indexed="8"/>
        <rFont val="Calibri"/>
        <family val="2"/>
      </rPr>
      <t xml:space="preserve"> = G2 + G3 + G4 + G5 + G6 + G7 - A1</t>
    </r>
  </si>
  <si>
    <r>
      <t>Versuchszinssatz r</t>
    </r>
    <r>
      <rPr>
        <vertAlign val="subscript"/>
        <sz val="10"/>
        <color indexed="8"/>
        <rFont val="Calibri"/>
        <family val="2"/>
      </rPr>
      <t>1</t>
    </r>
  </si>
  <si>
    <r>
      <t>Kapitalwert C</t>
    </r>
    <r>
      <rPr>
        <vertAlign val="subscript"/>
        <sz val="10"/>
        <color indexed="8"/>
        <rFont val="Calibri"/>
        <family val="2"/>
      </rPr>
      <t>01</t>
    </r>
  </si>
  <si>
    <r>
      <t>Versuchszinssatz r</t>
    </r>
    <r>
      <rPr>
        <vertAlign val="subscript"/>
        <sz val="10"/>
        <color indexed="8"/>
        <rFont val="Calibri"/>
        <family val="2"/>
      </rPr>
      <t>2</t>
    </r>
  </si>
  <si>
    <r>
      <t>Kapitalwert C</t>
    </r>
    <r>
      <rPr>
        <vertAlign val="subscript"/>
        <sz val="10"/>
        <color indexed="8"/>
        <rFont val="Calibri"/>
        <family val="2"/>
      </rPr>
      <t>02</t>
    </r>
  </si>
  <si>
    <r>
      <t>Näherungsweise ermittelter interner Zinsfuß r</t>
    </r>
    <r>
      <rPr>
        <b/>
        <vertAlign val="subscript"/>
        <sz val="10"/>
        <color indexed="8"/>
        <rFont val="Calibri"/>
        <family val="2"/>
      </rPr>
      <t>i</t>
    </r>
    <r>
      <rPr>
        <b/>
        <sz val="10"/>
        <color indexed="8"/>
        <rFont val="Calibri"/>
        <family val="2"/>
      </rPr>
      <t xml:space="preserve"> = G1 - (H1 - G1) · G8 / (H2 - G8)</t>
    </r>
  </si>
  <si>
    <r>
      <t>Iterativ ermittelter interner Zinsfuß r</t>
    </r>
    <r>
      <rPr>
        <b/>
        <vertAlign val="subscript"/>
        <sz val="10"/>
        <color indexed="8"/>
        <rFont val="Calibri"/>
        <family val="2"/>
      </rPr>
      <t>i</t>
    </r>
  </si>
  <si>
    <r>
      <t>Kapitalwert C</t>
    </r>
    <r>
      <rPr>
        <vertAlign val="subscript"/>
        <sz val="10"/>
        <color indexed="8"/>
        <rFont val="Calibri"/>
        <family val="2"/>
      </rPr>
      <t>0</t>
    </r>
  </si>
  <si>
    <r>
      <t>Annuität AN = G8 · (G1 · (1 + G1)</t>
    </r>
    <r>
      <rPr>
        <b/>
        <vertAlign val="superscript"/>
        <sz val="10"/>
        <color indexed="8"/>
        <rFont val="Calibri"/>
        <family val="2"/>
      </rPr>
      <t>A2</t>
    </r>
    <r>
      <rPr>
        <b/>
        <sz val="10"/>
        <color indexed="8"/>
        <rFont val="Calibri"/>
        <family val="2"/>
      </rPr>
      <t>) / ((1 + G1)</t>
    </r>
    <r>
      <rPr>
        <b/>
        <vertAlign val="superscript"/>
        <sz val="10"/>
        <color indexed="8"/>
        <rFont val="Calibri"/>
        <family val="2"/>
      </rPr>
      <t>A2</t>
    </r>
    <r>
      <rPr>
        <b/>
        <sz val="10"/>
        <color indexed="8"/>
        <rFont val="Calibri"/>
        <family val="2"/>
      </rPr>
      <t xml:space="preserve"> - 1)</t>
    </r>
  </si>
  <si>
    <t>Halbautomat</t>
  </si>
  <si>
    <t>Vollautomat</t>
  </si>
  <si>
    <t>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</si>
</sst>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#,##0.00\ &quot;€&quot;;[Red]\-#,##0.00\ &quot;€&quot;"/>
    <numFmt numFmtId="164" formatCode="0.0%"/>
    <numFmt numFmtId="165" formatCode="#,##0\ &quot;€&quot;"/>
    <numFmt numFmtId="166" formatCode="#,##0\ &quot;Jahre&quot;"/>
    <numFmt numFmtId="167" formatCode="#,##0\ &quot;Stück&quot;"/>
    <numFmt numFmtId="168" formatCode="#,##0\ &quot;Mitarbeiter&quot;"/>
    <numFmt numFmtId="169" formatCode="#,##0&quot;. Jahr: Rückfluss R = A19&quot;"/>
    <numFmt numFmtId="170" formatCode="#,##0&quot;. Jahr: Investitionsauszahlung I = -A1&quot;"/>
    <numFmt numFmtId="171" formatCode="#,##0&quot;. Jahr: Liquidationserlös L = A3&quot;"/>
    <numFmt numFmtId="172" formatCode="#,##0.00\ &quot;€&quot;"/>
    <numFmt numFmtId="173" formatCode="#,##0.00\ &quot;Jahre&quot;"/>
  </numFmts>
  <fonts count="17" x14ac:knownFonts="1">
    <font>
      <sz val="14"/>
      <name val="Arial"/>
    </font>
    <font>
      <sz val="14"/>
      <color indexed="11"/>
      <name val="Arial"/>
      <family val="2"/>
    </font>
    <font>
      <sz val="14"/>
      <color indexed="63"/>
      <name val="Arial"/>
      <family val="2"/>
    </font>
    <font>
      <sz val="14"/>
      <color indexed="48"/>
      <name val="Arial"/>
      <family val="2"/>
    </font>
    <font>
      <sz val="14"/>
      <color indexed="53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sz val="26"/>
      <color rgb="FF5A74B8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9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165" fontId="3" fillId="2" borderId="1">
      <alignment horizontal="right" vertical="top" wrapText="1"/>
      <protection locked="0"/>
    </xf>
    <xf numFmtId="0" fontId="4" fillId="0" borderId="0" applyNumberFormat="0" applyBorder="0" applyAlignment="0" applyProtection="0"/>
    <xf numFmtId="0" fontId="11" fillId="0" borderId="0">
      <alignment vertical="top"/>
    </xf>
  </cellStyleXfs>
  <cellXfs count="45">
    <xf numFmtId="0" fontId="0" fillId="0" borderId="0" xfId="0"/>
    <xf numFmtId="0" fontId="12" fillId="0" borderId="0" xfId="0" applyFont="1" applyAlignment="1" applyProtection="1">
      <alignment vertical="center" wrapText="1"/>
    </xf>
    <xf numFmtId="0" fontId="13" fillId="0" borderId="0" xfId="4" applyFont="1" applyFill="1" applyAlignment="1" applyProtection="1">
      <alignment vertical="center"/>
    </xf>
    <xf numFmtId="0" fontId="13" fillId="0" borderId="0" xfId="4" applyFont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 wrapText="1"/>
    </xf>
    <xf numFmtId="165" fontId="12" fillId="2" borderId="2" xfId="2" applyNumberFormat="1" applyFont="1" applyFill="1" applyBorder="1" applyAlignment="1" applyProtection="1">
      <alignment horizontal="right" vertical="center" wrapText="1"/>
    </xf>
    <xf numFmtId="165" fontId="12" fillId="2" borderId="0" xfId="2" applyNumberFormat="1" applyFont="1" applyFill="1" applyBorder="1" applyAlignment="1" applyProtection="1">
      <alignment horizontal="right" vertical="center" wrapText="1"/>
    </xf>
    <xf numFmtId="0" fontId="12" fillId="0" borderId="0" xfId="0" applyFont="1" applyAlignment="1" applyProtection="1">
      <alignment vertical="center"/>
    </xf>
    <xf numFmtId="165" fontId="12" fillId="0" borderId="0" xfId="0" applyNumberFormat="1" applyFont="1" applyAlignment="1" applyProtection="1">
      <alignment vertical="center" wrapText="1"/>
    </xf>
    <xf numFmtId="165" fontId="13" fillId="0" borderId="3" xfId="1" applyNumberFormat="1" applyFont="1" applyFill="1" applyBorder="1" applyAlignment="1" applyProtection="1">
      <alignment horizontal="right" vertical="center" wrapText="1"/>
    </xf>
    <xf numFmtId="8" fontId="12" fillId="0" borderId="0" xfId="0" applyNumberFormat="1" applyFont="1" applyAlignment="1" applyProtection="1">
      <alignment vertical="center" wrapText="1"/>
    </xf>
    <xf numFmtId="9" fontId="12" fillId="0" borderId="0" xfId="0" applyNumberFormat="1" applyFont="1" applyAlignment="1" applyProtection="1">
      <alignment vertical="center" wrapText="1"/>
    </xf>
    <xf numFmtId="0" fontId="12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vertical="center" wrapText="1"/>
    </xf>
    <xf numFmtId="172" fontId="13" fillId="3" borderId="4" xfId="1" applyNumberFormat="1" applyFont="1" applyFill="1" applyBorder="1" applyAlignment="1" applyProtection="1">
      <alignment horizontal="right" vertical="center" wrapText="1"/>
    </xf>
    <xf numFmtId="165" fontId="13" fillId="0" borderId="4" xfId="0" applyNumberFormat="1" applyFont="1" applyFill="1" applyBorder="1" applyAlignment="1" applyProtection="1">
      <alignment horizontal="left" vertical="center"/>
    </xf>
    <xf numFmtId="165" fontId="13" fillId="0" borderId="4" xfId="0" applyNumberFormat="1" applyFont="1" applyFill="1" applyBorder="1" applyAlignment="1" applyProtection="1">
      <alignment horizontal="left" vertical="center" wrapText="1"/>
    </xf>
    <xf numFmtId="165" fontId="13" fillId="0" borderId="4" xfId="0" applyNumberFormat="1" applyFont="1" applyFill="1" applyBorder="1" applyAlignment="1" applyProtection="1">
      <alignment horizontal="right" vertical="center" wrapText="1"/>
    </xf>
    <xf numFmtId="0" fontId="12" fillId="0" borderId="4" xfId="0" applyFont="1" applyFill="1" applyBorder="1" applyAlignment="1" applyProtection="1">
      <alignment vertical="center"/>
    </xf>
    <xf numFmtId="0" fontId="12" fillId="0" borderId="4" xfId="0" applyFont="1" applyFill="1" applyBorder="1" applyAlignment="1" applyProtection="1">
      <alignment vertical="center" wrapText="1"/>
    </xf>
    <xf numFmtId="166" fontId="12" fillId="0" borderId="4" xfId="1" applyNumberFormat="1" applyFont="1" applyFill="1" applyBorder="1" applyAlignment="1" applyProtection="1">
      <alignment horizontal="right" vertical="center" wrapText="1"/>
    </xf>
    <xf numFmtId="164" fontId="12" fillId="0" borderId="4" xfId="1" applyNumberFormat="1" applyFont="1" applyFill="1" applyBorder="1" applyAlignment="1" applyProtection="1">
      <alignment horizontal="right" vertical="center" wrapText="1"/>
    </xf>
    <xf numFmtId="172" fontId="12" fillId="0" borderId="4" xfId="1" applyNumberFormat="1" applyFont="1" applyFill="1" applyBorder="1" applyAlignment="1" applyProtection="1">
      <alignment horizontal="right" vertical="center" wrapText="1"/>
    </xf>
    <xf numFmtId="0" fontId="13" fillId="0" borderId="4" xfId="0" applyFont="1" applyFill="1" applyBorder="1" applyAlignment="1" applyProtection="1">
      <alignment vertical="center"/>
    </xf>
    <xf numFmtId="0" fontId="13" fillId="0" borderId="4" xfId="0" applyFont="1" applyFill="1" applyBorder="1" applyAlignment="1" applyProtection="1">
      <alignment vertical="center" wrapText="1"/>
    </xf>
    <xf numFmtId="172" fontId="13" fillId="0" borderId="4" xfId="1" applyNumberFormat="1" applyFont="1" applyFill="1" applyBorder="1" applyAlignment="1" applyProtection="1">
      <alignment horizontal="right" vertical="center" wrapText="1"/>
    </xf>
    <xf numFmtId="164" fontId="14" fillId="0" borderId="4" xfId="2" applyNumberFormat="1" applyFont="1" applyFill="1" applyBorder="1" applyAlignment="1" applyProtection="1">
      <alignment horizontal="right" vertical="center" wrapText="1"/>
      <protection locked="0"/>
    </xf>
    <xf numFmtId="10" fontId="13" fillId="0" borderId="4" xfId="1" applyNumberFormat="1" applyFont="1" applyFill="1" applyBorder="1" applyAlignment="1" applyProtection="1">
      <alignment horizontal="right" vertical="center" wrapText="1"/>
    </xf>
    <xf numFmtId="10" fontId="13" fillId="3" borderId="4" xfId="1" applyNumberFormat="1" applyFont="1" applyFill="1" applyBorder="1" applyAlignment="1" applyProtection="1">
      <alignment horizontal="right" vertical="center" wrapText="1"/>
    </xf>
    <xf numFmtId="173" fontId="13" fillId="3" borderId="4" xfId="1" applyNumberFormat="1" applyFont="1" applyFill="1" applyBorder="1" applyAlignment="1" applyProtection="1">
      <alignment horizontal="right" vertical="center" wrapText="1"/>
    </xf>
    <xf numFmtId="173" fontId="13" fillId="0" borderId="4" xfId="1" applyNumberFormat="1" applyFont="1" applyFill="1" applyBorder="1" applyAlignment="1" applyProtection="1">
      <alignment horizontal="right" vertical="center" wrapText="1"/>
    </xf>
    <xf numFmtId="172" fontId="14" fillId="0" borderId="4" xfId="2" applyNumberFormat="1" applyFont="1" applyFill="1" applyBorder="1" applyAlignment="1" applyProtection="1">
      <alignment horizontal="right" vertical="center" wrapText="1"/>
      <protection locked="0"/>
    </xf>
    <xf numFmtId="166" fontId="14" fillId="0" borderId="4" xfId="2" applyNumberFormat="1" applyFont="1" applyFill="1" applyBorder="1" applyAlignment="1" applyProtection="1">
      <alignment horizontal="right" vertical="center" wrapText="1"/>
      <protection locked="0"/>
    </xf>
    <xf numFmtId="0" fontId="13" fillId="0" borderId="4" xfId="0" applyFont="1" applyFill="1" applyBorder="1" applyAlignment="1" applyProtection="1">
      <alignment horizontal="right" vertical="center" wrapText="1"/>
    </xf>
    <xf numFmtId="168" fontId="14" fillId="0" borderId="4" xfId="2" applyNumberFormat="1" applyFont="1" applyFill="1" applyBorder="1" applyAlignment="1" applyProtection="1">
      <alignment horizontal="right" vertical="center" wrapText="1"/>
      <protection locked="0"/>
    </xf>
    <xf numFmtId="167" fontId="14" fillId="0" borderId="4" xfId="2" applyNumberFormat="1" applyFont="1" applyFill="1" applyBorder="1" applyAlignment="1" applyProtection="1">
      <alignment horizontal="right" vertical="center" wrapText="1"/>
      <protection locked="0"/>
    </xf>
    <xf numFmtId="3" fontId="12" fillId="0" borderId="4" xfId="1" applyNumberFormat="1" applyFont="1" applyFill="1" applyBorder="1" applyAlignment="1" applyProtection="1">
      <alignment horizontal="right" vertical="center" wrapText="1"/>
    </xf>
    <xf numFmtId="170" fontId="12" fillId="0" borderId="4" xfId="0" applyNumberFormat="1" applyFont="1" applyFill="1" applyBorder="1" applyAlignment="1" applyProtection="1">
      <alignment horizontal="left" vertical="center" wrapText="1"/>
    </xf>
    <xf numFmtId="169" fontId="12" fillId="0" borderId="4" xfId="0" applyNumberFormat="1" applyFont="1" applyFill="1" applyBorder="1" applyAlignment="1" applyProtection="1">
      <alignment horizontal="left" vertical="center" wrapText="1"/>
    </xf>
    <xf numFmtId="171" fontId="12" fillId="0" borderId="4" xfId="0" applyNumberFormat="1" applyFont="1" applyFill="1" applyBorder="1" applyAlignment="1" applyProtection="1">
      <alignment horizontal="left" vertical="center" wrapText="1"/>
    </xf>
    <xf numFmtId="0" fontId="15" fillId="0" borderId="0" xfId="4" applyFont="1" applyAlignment="1" applyProtection="1">
      <alignment vertical="center"/>
    </xf>
    <xf numFmtId="0" fontId="16" fillId="4" borderId="0" xfId="4" applyFont="1" applyFill="1" applyAlignment="1" applyProtection="1">
      <alignment vertical="center"/>
    </xf>
    <xf numFmtId="0" fontId="15" fillId="0" borderId="0" xfId="4" applyFont="1" applyFill="1" applyAlignment="1" applyProtection="1">
      <alignment vertical="center"/>
    </xf>
    <xf numFmtId="172" fontId="12" fillId="0" borderId="4" xfId="1" applyNumberFormat="1" applyFont="1" applyFill="1" applyBorder="1" applyAlignment="1" applyProtection="1">
      <alignment vertical="center" wrapText="1"/>
    </xf>
  </cellXfs>
  <cellStyles count="5">
    <cellStyle name="Ausgabe" xfId="1" builtinId="21" customBuiltin="1"/>
    <cellStyle name="Eingabe" xfId="2" builtinId="20" customBuiltin="1"/>
    <cellStyle name="Lösung" xfId="3"/>
    <cellStyle name="Standard" xfId="0" builtinId="0"/>
    <cellStyle name="Überschrift 1" xfId="4" builtinId="1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A74B8"/>
      <rgbColor rgb="00FFFF00"/>
      <rgbColor rgb="00FF00FF"/>
      <rgbColor rgb="0000FFFF"/>
      <rgbColor rgb="00800000"/>
      <rgbColor rgb="00008000"/>
      <rgbColor rgb="00295AA9"/>
      <rgbColor rgb="00808000"/>
      <rgbColor rgb="00800080"/>
      <rgbColor rgb="00008080"/>
      <rgbColor rgb="00E6E6E6"/>
      <rgbColor rgb="00808080"/>
      <rgbColor rgb="008491C9"/>
      <rgbColor rgb="00808080"/>
      <rgbColor rgb="00295AA9"/>
      <rgbColor rgb="001A1A1A"/>
      <rgbColor rgb="00E6E6E6"/>
      <rgbColor rgb="00E6E6E6"/>
      <rgbColor rgb="00E6E6E6"/>
      <rgbColor rgb="00E6E6E6"/>
      <rgbColor rgb="008491C9"/>
      <rgbColor rgb="00808080"/>
      <rgbColor rgb="00295AA9"/>
      <rgbColor rgb="001A1A1A"/>
      <rgbColor rgb="00B2B2B2"/>
      <rgbColor rgb="00B2B2B2"/>
      <rgbColor rgb="00B2B2B2"/>
      <rgbColor rgb="00B2B2B2"/>
      <rgbColor rgb="00AFB6DC"/>
      <rgbColor rgb="00CCFFFF"/>
      <rgbColor rgb="00CCFFCC"/>
      <rgbColor rgb="00FFFF99"/>
      <rgbColor rgb="00E0E3F2"/>
      <rgbColor rgb="00FF99CC"/>
      <rgbColor rgb="00CC99FF"/>
      <rgbColor rgb="00FFCC99"/>
      <rgbColor rgb="008491C9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094FA3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BWL_Skript">
      <a:dk1>
        <a:srgbClr val="000000"/>
      </a:dk1>
      <a:lt1>
        <a:srgbClr val="FFFFFF"/>
      </a:lt1>
      <a:dk2>
        <a:srgbClr val="0080C8"/>
      </a:dk2>
      <a:lt2>
        <a:srgbClr val="D40032"/>
      </a:lt2>
      <a:accent1>
        <a:srgbClr val="F2F2F2"/>
      </a:accent1>
      <a:accent2>
        <a:srgbClr val="F2F2F2"/>
      </a:accent2>
      <a:accent3>
        <a:srgbClr val="F2F2F2"/>
      </a:accent3>
      <a:accent4>
        <a:srgbClr val="F2F2F2"/>
      </a:accent4>
      <a:accent5>
        <a:srgbClr val="F2F2F2"/>
      </a:accent5>
      <a:accent6>
        <a:srgbClr val="F2F2F2"/>
      </a:accent6>
      <a:hlink>
        <a:srgbClr val="45BCFF"/>
      </a:hlink>
      <a:folHlink>
        <a:srgbClr val="45BC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B1:H127"/>
  <sheetViews>
    <sheetView tabSelected="1" zoomScaleSheetLayoutView="100" workbookViewId="0"/>
  </sheetViews>
  <sheetFormatPr baseColWidth="10" defaultColWidth="8.69140625" defaultRowHeight="13.8" x14ac:dyDescent="0.3"/>
  <cols>
    <col min="1" max="1" width="2.4609375" style="1" customWidth="1"/>
    <col min="2" max="2" width="5.84375" style="1" customWidth="1"/>
    <col min="3" max="3" width="2.921875" style="13" customWidth="1"/>
    <col min="4" max="4" width="46.921875" style="14" customWidth="1"/>
    <col min="5" max="6" width="9.07421875" style="14" customWidth="1"/>
    <col min="7" max="8" width="10.84375" style="1" hidden="1" customWidth="1"/>
    <col min="9" max="16384" width="8.69140625" style="1"/>
  </cols>
  <sheetData>
    <row r="1" spans="2:7" s="3" customFormat="1" ht="16.5" customHeight="1" x14ac:dyDescent="0.3">
      <c r="C1" s="2"/>
      <c r="D1" s="2"/>
      <c r="E1" s="2"/>
      <c r="F1" s="2"/>
      <c r="G1" s="3" t="s">
        <v>40</v>
      </c>
    </row>
    <row r="2" spans="2:7" s="41" customFormat="1" ht="18.600000000000001" thickBot="1" x14ac:dyDescent="0.35">
      <c r="B2" s="42" t="s">
        <v>96</v>
      </c>
      <c r="C2" s="42"/>
      <c r="E2" s="43"/>
      <c r="F2" s="43"/>
    </row>
    <row r="3" spans="2:7" ht="16.5" customHeight="1" thickBot="1" x14ac:dyDescent="0.35">
      <c r="C3" s="24" t="s">
        <v>0</v>
      </c>
      <c r="D3" s="25" t="s">
        <v>1</v>
      </c>
      <c r="E3" s="18" t="s">
        <v>127</v>
      </c>
      <c r="F3" s="18" t="s">
        <v>128</v>
      </c>
    </row>
    <row r="4" spans="2:7" ht="16.5" customHeight="1" thickBot="1" x14ac:dyDescent="0.35">
      <c r="C4" s="19" t="s">
        <v>2</v>
      </c>
      <c r="D4" s="20" t="s">
        <v>110</v>
      </c>
      <c r="E4" s="32">
        <v>650000</v>
      </c>
      <c r="F4" s="32">
        <v>1000000</v>
      </c>
    </row>
    <row r="5" spans="2:7" s="3" customFormat="1" ht="16.5" customHeight="1" x14ac:dyDescent="0.3">
      <c r="C5" s="2"/>
      <c r="D5" s="2"/>
      <c r="E5" s="2"/>
      <c r="F5" s="2"/>
      <c r="G5" s="3" t="s">
        <v>40</v>
      </c>
    </row>
    <row r="6" spans="2:7" s="3" customFormat="1" ht="16.5" customHeight="1" x14ac:dyDescent="0.3">
      <c r="C6" s="2"/>
      <c r="D6" s="2"/>
      <c r="E6" s="2"/>
      <c r="F6" s="2"/>
      <c r="G6" s="3" t="s">
        <v>40</v>
      </c>
    </row>
    <row r="7" spans="2:7" s="41" customFormat="1" ht="18.600000000000001" thickBot="1" x14ac:dyDescent="0.35">
      <c r="B7" s="42" t="s">
        <v>97</v>
      </c>
      <c r="C7" s="42"/>
      <c r="E7" s="43"/>
      <c r="F7" s="43"/>
    </row>
    <row r="8" spans="2:7" ht="16.5" customHeight="1" thickBot="1" x14ac:dyDescent="0.35">
      <c r="C8" s="24" t="s">
        <v>0</v>
      </c>
      <c r="D8" s="25" t="s">
        <v>1</v>
      </c>
      <c r="E8" s="18" t="s">
        <v>127</v>
      </c>
      <c r="F8" s="18" t="s">
        <v>128</v>
      </c>
    </row>
    <row r="9" spans="2:7" ht="16.5" customHeight="1" thickBot="1" x14ac:dyDescent="0.35">
      <c r="C9" s="19" t="s">
        <v>3</v>
      </c>
      <c r="D9" s="20" t="s">
        <v>4</v>
      </c>
      <c r="E9" s="33">
        <v>5</v>
      </c>
      <c r="F9" s="33">
        <v>5</v>
      </c>
    </row>
    <row r="10" spans="2:7" s="3" customFormat="1" ht="16.5" customHeight="1" x14ac:dyDescent="0.3">
      <c r="C10" s="2"/>
      <c r="D10" s="2"/>
      <c r="E10" s="2"/>
      <c r="F10" s="2"/>
      <c r="G10" s="3" t="s">
        <v>40</v>
      </c>
    </row>
    <row r="11" spans="2:7" s="3" customFormat="1" ht="16.5" customHeight="1" x14ac:dyDescent="0.3">
      <c r="C11" s="2"/>
      <c r="D11" s="2"/>
      <c r="E11" s="2"/>
      <c r="F11" s="2"/>
      <c r="G11" s="3" t="s">
        <v>40</v>
      </c>
    </row>
    <row r="12" spans="2:7" s="41" customFormat="1" ht="18.600000000000001" thickBot="1" x14ac:dyDescent="0.35">
      <c r="B12" s="42" t="s">
        <v>95</v>
      </c>
      <c r="C12" s="42"/>
      <c r="E12" s="43"/>
      <c r="F12" s="43"/>
    </row>
    <row r="13" spans="2:7" ht="16.5" customHeight="1" thickBot="1" x14ac:dyDescent="0.35">
      <c r="C13" s="24" t="s">
        <v>0</v>
      </c>
      <c r="D13" s="25" t="s">
        <v>1</v>
      </c>
      <c r="E13" s="18" t="s">
        <v>127</v>
      </c>
      <c r="F13" s="18" t="s">
        <v>128</v>
      </c>
    </row>
    <row r="14" spans="2:7" ht="16.5" customHeight="1" thickBot="1" x14ac:dyDescent="0.35">
      <c r="C14" s="19" t="s">
        <v>5</v>
      </c>
      <c r="D14" s="20" t="s">
        <v>111</v>
      </c>
      <c r="E14" s="32">
        <v>150000</v>
      </c>
      <c r="F14" s="32">
        <v>200000</v>
      </c>
    </row>
    <row r="15" spans="2:7" s="3" customFormat="1" ht="16.5" customHeight="1" x14ac:dyDescent="0.3">
      <c r="C15" s="2"/>
      <c r="D15" s="2"/>
      <c r="E15" s="2"/>
      <c r="F15" s="2"/>
      <c r="G15" s="3" t="s">
        <v>40</v>
      </c>
    </row>
    <row r="16" spans="2:7" s="3" customFormat="1" ht="16.5" customHeight="1" x14ac:dyDescent="0.3">
      <c r="C16" s="2"/>
      <c r="D16" s="2"/>
      <c r="E16" s="2"/>
      <c r="F16" s="2"/>
      <c r="G16" s="3" t="s">
        <v>40</v>
      </c>
    </row>
    <row r="17" spans="2:7" s="41" customFormat="1" ht="18.600000000000001" thickBot="1" x14ac:dyDescent="0.35">
      <c r="B17" s="42" t="s">
        <v>98</v>
      </c>
      <c r="C17" s="42"/>
      <c r="E17" s="43"/>
      <c r="F17" s="43"/>
    </row>
    <row r="18" spans="2:7" ht="16.5" customHeight="1" thickBot="1" x14ac:dyDescent="0.35">
      <c r="C18" s="24" t="s">
        <v>0</v>
      </c>
      <c r="D18" s="25" t="s">
        <v>1</v>
      </c>
      <c r="E18" s="34"/>
      <c r="F18" s="34"/>
    </row>
    <row r="19" spans="2:7" ht="16.5" customHeight="1" thickBot="1" x14ac:dyDescent="0.35">
      <c r="C19" s="24"/>
      <c r="D19" s="17" t="s">
        <v>6</v>
      </c>
      <c r="E19" s="18" t="s">
        <v>127</v>
      </c>
      <c r="F19" s="18" t="s">
        <v>128</v>
      </c>
    </row>
    <row r="20" spans="2:7" ht="16.5" customHeight="1" thickBot="1" x14ac:dyDescent="0.35">
      <c r="C20" s="19" t="s">
        <v>7</v>
      </c>
      <c r="D20" s="20" t="s">
        <v>8</v>
      </c>
      <c r="E20" s="35">
        <v>3</v>
      </c>
      <c r="F20" s="35">
        <v>5</v>
      </c>
    </row>
    <row r="21" spans="2:7" ht="16.5" customHeight="1" thickBot="1" x14ac:dyDescent="0.35">
      <c r="C21" s="19" t="s">
        <v>9</v>
      </c>
      <c r="D21" s="20" t="s">
        <v>10</v>
      </c>
      <c r="E21" s="32">
        <v>50000</v>
      </c>
      <c r="F21" s="32">
        <v>50000</v>
      </c>
    </row>
    <row r="22" spans="2:7" ht="42.75" customHeight="1" thickBot="1" x14ac:dyDescent="0.35">
      <c r="C22" s="19" t="s">
        <v>11</v>
      </c>
      <c r="D22" s="20" t="s">
        <v>12</v>
      </c>
      <c r="E22" s="23">
        <f>E20*E21</f>
        <v>150000</v>
      </c>
      <c r="F22" s="23">
        <f>F20*F21</f>
        <v>250000</v>
      </c>
    </row>
    <row r="23" spans="2:7" ht="16.5" customHeight="1" thickBot="1" x14ac:dyDescent="0.35">
      <c r="C23" s="19" t="s">
        <v>13</v>
      </c>
      <c r="D23" s="20" t="s">
        <v>14</v>
      </c>
      <c r="E23" s="36">
        <v>5000</v>
      </c>
      <c r="F23" s="36">
        <v>5000</v>
      </c>
    </row>
    <row r="24" spans="2:7" ht="16.5" customHeight="1" thickBot="1" x14ac:dyDescent="0.35">
      <c r="C24" s="19" t="s">
        <v>15</v>
      </c>
      <c r="D24" s="20" t="s">
        <v>16</v>
      </c>
      <c r="E24" s="32">
        <v>100</v>
      </c>
      <c r="F24" s="32">
        <v>100</v>
      </c>
    </row>
    <row r="25" spans="2:7" ht="30" customHeight="1" thickBot="1" x14ac:dyDescent="0.35">
      <c r="C25" s="19" t="s">
        <v>17</v>
      </c>
      <c r="D25" s="20" t="s">
        <v>18</v>
      </c>
      <c r="E25" s="23">
        <f>E23*E24</f>
        <v>500000</v>
      </c>
      <c r="F25" s="23">
        <f>F23*F24</f>
        <v>500000</v>
      </c>
    </row>
    <row r="26" spans="2:7" ht="16.5" customHeight="1" thickBot="1" x14ac:dyDescent="0.35">
      <c r="C26" s="19" t="s">
        <v>19</v>
      </c>
      <c r="D26" s="20" t="s">
        <v>20</v>
      </c>
      <c r="E26" s="32">
        <v>0</v>
      </c>
      <c r="F26" s="32">
        <v>0</v>
      </c>
    </row>
    <row r="27" spans="2:7" ht="16.5" customHeight="1" thickBot="1" x14ac:dyDescent="0.35">
      <c r="C27" s="19" t="s">
        <v>21</v>
      </c>
      <c r="D27" s="20" t="s">
        <v>22</v>
      </c>
      <c r="E27" s="32">
        <v>0</v>
      </c>
      <c r="F27" s="32">
        <v>0</v>
      </c>
    </row>
    <row r="28" spans="2:7" ht="16.5" customHeight="1" thickBot="1" x14ac:dyDescent="0.35">
      <c r="C28" s="24" t="s">
        <v>23</v>
      </c>
      <c r="D28" s="25" t="s">
        <v>24</v>
      </c>
      <c r="E28" s="26">
        <f>E22+E25+E26+E27</f>
        <v>650000</v>
      </c>
      <c r="F28" s="26">
        <f>F22+F25+F26+F27</f>
        <v>750000</v>
      </c>
    </row>
    <row r="29" spans="2:7" ht="16.5" customHeight="1" x14ac:dyDescent="0.3">
      <c r="C29" s="4"/>
      <c r="D29" s="5"/>
      <c r="E29" s="6"/>
      <c r="F29" s="7"/>
    </row>
    <row r="30" spans="2:7" s="3" customFormat="1" ht="16.5" customHeight="1" x14ac:dyDescent="0.3">
      <c r="C30" s="2"/>
      <c r="D30" s="2"/>
      <c r="E30" s="2"/>
      <c r="F30" s="2"/>
      <c r="G30" s="3" t="s">
        <v>40</v>
      </c>
    </row>
    <row r="31" spans="2:7" s="41" customFormat="1" ht="18.600000000000001" thickBot="1" x14ac:dyDescent="0.35">
      <c r="B31" s="42" t="s">
        <v>99</v>
      </c>
      <c r="C31" s="42"/>
      <c r="E31" s="43"/>
      <c r="F31" s="43"/>
    </row>
    <row r="32" spans="2:7" ht="16.5" customHeight="1" thickBot="1" x14ac:dyDescent="0.35">
      <c r="C32" s="24" t="s">
        <v>0</v>
      </c>
      <c r="D32" s="25" t="s">
        <v>1</v>
      </c>
      <c r="E32" s="34"/>
      <c r="F32" s="34"/>
    </row>
    <row r="33" spans="2:7" ht="16.5" customHeight="1" thickBot="1" x14ac:dyDescent="0.35">
      <c r="C33" s="24"/>
      <c r="D33" s="17" t="s">
        <v>25</v>
      </c>
      <c r="E33" s="18" t="s">
        <v>127</v>
      </c>
      <c r="F33" s="18" t="s">
        <v>128</v>
      </c>
    </row>
    <row r="34" spans="2:7" ht="16.5" customHeight="1" thickBot="1" x14ac:dyDescent="0.35">
      <c r="C34" s="19" t="str">
        <f>C23</f>
        <v>A7</v>
      </c>
      <c r="D34" s="20" t="str">
        <f>D23</f>
        <v>Anzahl zusätzlich produzier- und absetzbarer Produkte</v>
      </c>
      <c r="E34" s="37">
        <f>E23</f>
        <v>5000</v>
      </c>
      <c r="F34" s="37">
        <f>F23</f>
        <v>5000</v>
      </c>
    </row>
    <row r="35" spans="2:7" ht="16.5" customHeight="1" thickBot="1" x14ac:dyDescent="0.35">
      <c r="C35" s="19" t="s">
        <v>26</v>
      </c>
      <c r="D35" s="20" t="s">
        <v>27</v>
      </c>
      <c r="E35" s="32">
        <v>70</v>
      </c>
      <c r="F35" s="32">
        <v>70</v>
      </c>
    </row>
    <row r="36" spans="2:7" ht="30" customHeight="1" thickBot="1" x14ac:dyDescent="0.35">
      <c r="C36" s="19" t="s">
        <v>28</v>
      </c>
      <c r="D36" s="20" t="s">
        <v>29</v>
      </c>
      <c r="E36" s="23">
        <f>E34*E35</f>
        <v>350000</v>
      </c>
      <c r="F36" s="23">
        <f>F34*F35</f>
        <v>350000</v>
      </c>
    </row>
    <row r="37" spans="2:7" ht="30" customHeight="1" thickBot="1" x14ac:dyDescent="0.35">
      <c r="C37" s="19" t="s">
        <v>30</v>
      </c>
      <c r="D37" s="20" t="s">
        <v>31</v>
      </c>
      <c r="E37" s="32">
        <v>50000</v>
      </c>
      <c r="F37" s="32">
        <v>100000</v>
      </c>
    </row>
    <row r="38" spans="2:7" ht="16.5" customHeight="1" thickBot="1" x14ac:dyDescent="0.35">
      <c r="C38" s="19" t="s">
        <v>32</v>
      </c>
      <c r="D38" s="20" t="s">
        <v>33</v>
      </c>
      <c r="E38" s="32">
        <v>0</v>
      </c>
      <c r="F38" s="32">
        <v>0</v>
      </c>
    </row>
    <row r="39" spans="2:7" ht="16.5" customHeight="1" thickBot="1" x14ac:dyDescent="0.35">
      <c r="C39" s="19" t="s">
        <v>34</v>
      </c>
      <c r="D39" s="20" t="s">
        <v>35</v>
      </c>
      <c r="E39" s="32">
        <v>0</v>
      </c>
      <c r="F39" s="32">
        <v>0</v>
      </c>
    </row>
    <row r="40" spans="2:7" ht="16.5" customHeight="1" thickBot="1" x14ac:dyDescent="0.35">
      <c r="C40" s="24" t="s">
        <v>36</v>
      </c>
      <c r="D40" s="25" t="s">
        <v>37</v>
      </c>
      <c r="E40" s="26">
        <f>E36+E37+E38+E39</f>
        <v>400000</v>
      </c>
      <c r="F40" s="26">
        <f>F36+F37+F38+F39</f>
        <v>450000</v>
      </c>
    </row>
    <row r="41" spans="2:7" ht="16.5" customHeight="1" thickBot="1" x14ac:dyDescent="0.35">
      <c r="C41" s="24" t="s">
        <v>38</v>
      </c>
      <c r="D41" s="25" t="s">
        <v>39</v>
      </c>
      <c r="E41" s="26">
        <f>E28-E40</f>
        <v>250000</v>
      </c>
      <c r="F41" s="26">
        <f>F28-F40</f>
        <v>300000</v>
      </c>
    </row>
    <row r="42" spans="2:7" ht="16.5" customHeight="1" x14ac:dyDescent="0.3">
      <c r="C42" s="4"/>
      <c r="D42" s="5"/>
      <c r="E42" s="1"/>
      <c r="F42" s="1"/>
    </row>
    <row r="43" spans="2:7" s="8" customFormat="1" ht="16.5" customHeight="1" x14ac:dyDescent="0.3">
      <c r="G43" s="8" t="s">
        <v>40</v>
      </c>
    </row>
    <row r="44" spans="2:7" s="41" customFormat="1" ht="18.600000000000001" thickBot="1" x14ac:dyDescent="0.35">
      <c r="B44" s="42" t="s">
        <v>109</v>
      </c>
      <c r="C44" s="42"/>
      <c r="E44" s="43"/>
      <c r="F44" s="43"/>
    </row>
    <row r="45" spans="2:7" ht="16.5" customHeight="1" thickBot="1" x14ac:dyDescent="0.35">
      <c r="C45" s="24"/>
      <c r="D45" s="25" t="s">
        <v>108</v>
      </c>
      <c r="E45" s="18" t="s">
        <v>127</v>
      </c>
      <c r="F45" s="18" t="s">
        <v>128</v>
      </c>
    </row>
    <row r="46" spans="2:7" ht="16.5" customHeight="1" thickBot="1" x14ac:dyDescent="0.35">
      <c r="C46" s="19" t="str">
        <f>C4</f>
        <v>A1</v>
      </c>
      <c r="D46" s="20" t="s">
        <v>110</v>
      </c>
      <c r="E46" s="23">
        <f>E4</f>
        <v>650000</v>
      </c>
      <c r="F46" s="23">
        <f>F4</f>
        <v>1000000</v>
      </c>
    </row>
    <row r="47" spans="2:7" ht="16.5" customHeight="1" thickBot="1" x14ac:dyDescent="0.35">
      <c r="C47" s="19" t="str">
        <f>C$9</f>
        <v>A2</v>
      </c>
      <c r="D47" s="20" t="str">
        <f>D$9</f>
        <v>Nutzungsdauer n</v>
      </c>
      <c r="E47" s="21">
        <f>E$9</f>
        <v>5</v>
      </c>
      <c r="F47" s="21">
        <f>F$9</f>
        <v>5</v>
      </c>
    </row>
    <row r="48" spans="2:7" ht="16.5" customHeight="1" thickBot="1" x14ac:dyDescent="0.35">
      <c r="C48" s="19" t="str">
        <f>C14</f>
        <v>A3</v>
      </c>
      <c r="D48" s="20" t="s">
        <v>111</v>
      </c>
      <c r="E48" s="23">
        <f>E14</f>
        <v>150000</v>
      </c>
      <c r="F48" s="23">
        <f>F14</f>
        <v>200000</v>
      </c>
    </row>
    <row r="49" spans="2:8" ht="16.5" customHeight="1" thickBot="1" x14ac:dyDescent="0.35">
      <c r="C49" s="19"/>
      <c r="D49" s="20" t="s">
        <v>54</v>
      </c>
      <c r="E49" s="23">
        <f>(E46-E48)/E47</f>
        <v>100000</v>
      </c>
      <c r="F49" s="23">
        <f>(F46-F48)/F47</f>
        <v>160000</v>
      </c>
    </row>
    <row r="50" spans="2:8" s="3" customFormat="1" ht="16.5" customHeight="1" x14ac:dyDescent="0.3">
      <c r="C50" s="2"/>
      <c r="D50" s="2"/>
      <c r="E50" s="2"/>
      <c r="F50" s="2"/>
      <c r="G50" s="3" t="s">
        <v>40</v>
      </c>
    </row>
    <row r="51" spans="2:8" s="3" customFormat="1" ht="16.5" customHeight="1" x14ac:dyDescent="0.3">
      <c r="C51" s="2"/>
      <c r="D51" s="2"/>
      <c r="E51" s="2"/>
      <c r="F51" s="2"/>
      <c r="G51" s="3" t="s">
        <v>40</v>
      </c>
    </row>
    <row r="52" spans="2:8" s="41" customFormat="1" ht="18.600000000000001" thickBot="1" x14ac:dyDescent="0.35">
      <c r="B52" s="42" t="s">
        <v>100</v>
      </c>
      <c r="C52" s="42"/>
      <c r="E52" s="43"/>
      <c r="F52" s="43"/>
    </row>
    <row r="53" spans="2:8" ht="16.5" customHeight="1" thickBot="1" x14ac:dyDescent="0.35">
      <c r="C53" s="24" t="s">
        <v>41</v>
      </c>
      <c r="D53" s="25" t="s">
        <v>42</v>
      </c>
      <c r="E53" s="34"/>
      <c r="F53" s="25"/>
    </row>
    <row r="54" spans="2:8" ht="16.5" customHeight="1" thickBot="1" x14ac:dyDescent="0.35">
      <c r="C54" s="16"/>
      <c r="D54" s="25" t="s">
        <v>129</v>
      </c>
      <c r="E54" s="18" t="s">
        <v>127</v>
      </c>
      <c r="F54" s="18" t="s">
        <v>128</v>
      </c>
    </row>
    <row r="55" spans="2:8" ht="16.5" customHeight="1" thickBot="1" x14ac:dyDescent="0.35">
      <c r="C55" s="19" t="s">
        <v>43</v>
      </c>
      <c r="D55" s="38">
        <v>0</v>
      </c>
      <c r="E55" s="23">
        <f>-E4</f>
        <v>-650000</v>
      </c>
      <c r="F55" s="23">
        <f>-F4</f>
        <v>-1000000</v>
      </c>
      <c r="G55" s="9">
        <f t="shared" ref="G55:H59" si="0">E55</f>
        <v>-650000</v>
      </c>
      <c r="H55" s="9">
        <f t="shared" si="0"/>
        <v>-1000000</v>
      </c>
    </row>
    <row r="56" spans="2:8" ht="16.5" customHeight="1" thickBot="1" x14ac:dyDescent="0.35">
      <c r="C56" s="19" t="s">
        <v>44</v>
      </c>
      <c r="D56" s="39">
        <v>1</v>
      </c>
      <c r="E56" s="23">
        <f t="shared" ref="E56:F60" si="1">E$41</f>
        <v>250000</v>
      </c>
      <c r="F56" s="23">
        <f t="shared" si="1"/>
        <v>300000</v>
      </c>
      <c r="G56" s="9">
        <f t="shared" si="0"/>
        <v>250000</v>
      </c>
      <c r="H56" s="9">
        <f t="shared" si="0"/>
        <v>300000</v>
      </c>
    </row>
    <row r="57" spans="2:8" ht="16.5" customHeight="1" thickBot="1" x14ac:dyDescent="0.35">
      <c r="C57" s="19" t="s">
        <v>45</v>
      </c>
      <c r="D57" s="39">
        <v>2</v>
      </c>
      <c r="E57" s="23">
        <f t="shared" si="1"/>
        <v>250000</v>
      </c>
      <c r="F57" s="23">
        <f t="shared" si="1"/>
        <v>300000</v>
      </c>
      <c r="G57" s="9">
        <f t="shared" si="0"/>
        <v>250000</v>
      </c>
      <c r="H57" s="9">
        <f t="shared" si="0"/>
        <v>300000</v>
      </c>
    </row>
    <row r="58" spans="2:8" ht="16.5" customHeight="1" thickBot="1" x14ac:dyDescent="0.35">
      <c r="C58" s="19" t="s">
        <v>46</v>
      </c>
      <c r="D58" s="39">
        <v>3</v>
      </c>
      <c r="E58" s="23">
        <f t="shared" si="1"/>
        <v>250000</v>
      </c>
      <c r="F58" s="23">
        <f t="shared" si="1"/>
        <v>300000</v>
      </c>
      <c r="G58" s="9">
        <f t="shared" si="0"/>
        <v>250000</v>
      </c>
      <c r="H58" s="9">
        <f t="shared" si="0"/>
        <v>300000</v>
      </c>
    </row>
    <row r="59" spans="2:8" ht="16.5" customHeight="1" thickBot="1" x14ac:dyDescent="0.35">
      <c r="C59" s="19" t="s">
        <v>47</v>
      </c>
      <c r="D59" s="39">
        <v>4</v>
      </c>
      <c r="E59" s="23">
        <f t="shared" si="1"/>
        <v>250000</v>
      </c>
      <c r="F59" s="23">
        <f t="shared" si="1"/>
        <v>300000</v>
      </c>
      <c r="G59" s="9">
        <f t="shared" si="0"/>
        <v>250000</v>
      </c>
      <c r="H59" s="9">
        <f t="shared" si="0"/>
        <v>300000</v>
      </c>
    </row>
    <row r="60" spans="2:8" ht="16.5" customHeight="1" thickBot="1" x14ac:dyDescent="0.35">
      <c r="C60" s="19" t="s">
        <v>48</v>
      </c>
      <c r="D60" s="39">
        <v>5</v>
      </c>
      <c r="E60" s="23">
        <f t="shared" si="1"/>
        <v>250000</v>
      </c>
      <c r="F60" s="23">
        <f t="shared" si="1"/>
        <v>300000</v>
      </c>
      <c r="G60" s="9">
        <f>E60+E61</f>
        <v>400000</v>
      </c>
      <c r="H60" s="9">
        <f>F60+F61</f>
        <v>500000</v>
      </c>
    </row>
    <row r="61" spans="2:8" ht="16.5" customHeight="1" thickBot="1" x14ac:dyDescent="0.35">
      <c r="C61" s="19" t="s">
        <v>49</v>
      </c>
      <c r="D61" s="40">
        <v>5</v>
      </c>
      <c r="E61" s="23">
        <f>E14</f>
        <v>150000</v>
      </c>
      <c r="F61" s="23">
        <f>F14</f>
        <v>200000</v>
      </c>
    </row>
    <row r="62" spans="2:8" ht="16.5" customHeight="1" x14ac:dyDescent="0.3">
      <c r="C62" s="4"/>
      <c r="D62" s="5"/>
      <c r="E62" s="1"/>
      <c r="F62" s="1"/>
    </row>
    <row r="63" spans="2:8" s="8" customFormat="1" ht="16.5" customHeight="1" x14ac:dyDescent="0.3">
      <c r="G63" s="8" t="s">
        <v>40</v>
      </c>
    </row>
    <row r="64" spans="2:8" s="41" customFormat="1" ht="18.600000000000001" thickBot="1" x14ac:dyDescent="0.35">
      <c r="B64" s="42" t="s">
        <v>107</v>
      </c>
      <c r="C64" s="42"/>
      <c r="E64" s="43"/>
      <c r="F64" s="43"/>
    </row>
    <row r="65" spans="2:7" ht="16.5" customHeight="1" thickBot="1" x14ac:dyDescent="0.35">
      <c r="C65" s="24" t="s">
        <v>50</v>
      </c>
      <c r="D65" s="25" t="s">
        <v>51</v>
      </c>
      <c r="E65" s="18" t="s">
        <v>127</v>
      </c>
      <c r="F65" s="18" t="s">
        <v>128</v>
      </c>
    </row>
    <row r="66" spans="2:7" ht="16.5" customHeight="1" thickBot="1" x14ac:dyDescent="0.35">
      <c r="C66" s="19" t="str">
        <f>C4</f>
        <v>A1</v>
      </c>
      <c r="D66" s="20" t="s">
        <v>110</v>
      </c>
      <c r="E66" s="23">
        <f>E4</f>
        <v>650000</v>
      </c>
      <c r="F66" s="23">
        <f>F4</f>
        <v>1000000</v>
      </c>
    </row>
    <row r="67" spans="2:7" ht="16.5" customHeight="1" thickBot="1" x14ac:dyDescent="0.35">
      <c r="C67" s="19" t="str">
        <f>C$9</f>
        <v>A2</v>
      </c>
      <c r="D67" s="20" t="str">
        <f>D$9</f>
        <v>Nutzungsdauer n</v>
      </c>
      <c r="E67" s="21">
        <f>E$9</f>
        <v>5</v>
      </c>
      <c r="F67" s="21">
        <f>F$9</f>
        <v>5</v>
      </c>
    </row>
    <row r="68" spans="2:7" ht="16.5" customHeight="1" thickBot="1" x14ac:dyDescent="0.35">
      <c r="C68" s="19" t="str">
        <f>C14</f>
        <v>A3</v>
      </c>
      <c r="D68" s="20" t="s">
        <v>111</v>
      </c>
      <c r="E68" s="23">
        <f>E14</f>
        <v>150000</v>
      </c>
      <c r="F68" s="23">
        <f>F14</f>
        <v>200000</v>
      </c>
    </row>
    <row r="69" spans="2:7" ht="16.5" customHeight="1" thickBot="1" x14ac:dyDescent="0.35">
      <c r="C69" s="19" t="str">
        <f>C34</f>
        <v>A7</v>
      </c>
      <c r="D69" s="20" t="str">
        <f>D34</f>
        <v>Anzahl zusätzlich produzier- und absetzbarer Produkte</v>
      </c>
      <c r="E69" s="23">
        <f>E34</f>
        <v>5000</v>
      </c>
      <c r="F69" s="23">
        <f>F34</f>
        <v>5000</v>
      </c>
    </row>
    <row r="70" spans="2:7" ht="16.5" customHeight="1" thickBot="1" x14ac:dyDescent="0.35">
      <c r="C70" s="19" t="str">
        <f>C40</f>
        <v>A18</v>
      </c>
      <c r="D70" s="20" t="s">
        <v>52</v>
      </c>
      <c r="E70" s="23">
        <f>E40</f>
        <v>400000</v>
      </c>
      <c r="F70" s="44">
        <f>F40</f>
        <v>450000</v>
      </c>
    </row>
    <row r="71" spans="2:7" ht="16.5" customHeight="1" thickBot="1" x14ac:dyDescent="0.35">
      <c r="C71" s="19" t="s">
        <v>53</v>
      </c>
      <c r="D71" s="20" t="s">
        <v>54</v>
      </c>
      <c r="E71" s="23">
        <f>(E4-E14)/E9</f>
        <v>100000</v>
      </c>
      <c r="F71" s="23">
        <f>(F4-F14)/F9</f>
        <v>160000</v>
      </c>
    </row>
    <row r="72" spans="2:7" ht="16.5" customHeight="1" thickBot="1" x14ac:dyDescent="0.35">
      <c r="C72" s="24" t="s">
        <v>55</v>
      </c>
      <c r="D72" s="25" t="s">
        <v>56</v>
      </c>
      <c r="E72" s="15">
        <f>E70+E71</f>
        <v>500000</v>
      </c>
      <c r="F72" s="26">
        <f>F70+F71</f>
        <v>610000</v>
      </c>
    </row>
    <row r="73" spans="2:7" ht="16.5" customHeight="1" thickBot="1" x14ac:dyDescent="0.35">
      <c r="C73" s="24" t="s">
        <v>57</v>
      </c>
      <c r="D73" s="25" t="s">
        <v>58</v>
      </c>
      <c r="E73" s="15">
        <f>E72/E69</f>
        <v>100</v>
      </c>
      <c r="F73" s="26">
        <f>F72/F69</f>
        <v>122</v>
      </c>
    </row>
    <row r="74" spans="2:7" ht="16.5" customHeight="1" thickBot="1" x14ac:dyDescent="0.35">
      <c r="C74" s="24" t="s">
        <v>59</v>
      </c>
      <c r="D74" s="25" t="s">
        <v>60</v>
      </c>
      <c r="E74" s="15">
        <f>E72*E67</f>
        <v>2500000</v>
      </c>
      <c r="F74" s="26">
        <f>F72*F67</f>
        <v>3050000</v>
      </c>
    </row>
    <row r="75" spans="2:7" ht="16.5" customHeight="1" x14ac:dyDescent="0.3">
      <c r="C75" s="4"/>
      <c r="D75" s="5"/>
      <c r="E75" s="1"/>
      <c r="F75" s="1"/>
    </row>
    <row r="76" spans="2:7" s="8" customFormat="1" ht="16.5" customHeight="1" x14ac:dyDescent="0.3">
      <c r="G76" s="8" t="s">
        <v>40</v>
      </c>
    </row>
    <row r="77" spans="2:7" s="41" customFormat="1" ht="18.600000000000001" thickBot="1" x14ac:dyDescent="0.35">
      <c r="B77" s="42" t="s">
        <v>106</v>
      </c>
      <c r="C77" s="42"/>
      <c r="E77" s="43"/>
      <c r="F77" s="43"/>
    </row>
    <row r="78" spans="2:7" ht="16.5" customHeight="1" thickBot="1" x14ac:dyDescent="0.35">
      <c r="C78" s="24" t="s">
        <v>61</v>
      </c>
      <c r="D78" s="25" t="s">
        <v>62</v>
      </c>
      <c r="E78" s="18" t="s">
        <v>127</v>
      </c>
      <c r="F78" s="18" t="s">
        <v>128</v>
      </c>
    </row>
    <row r="79" spans="2:7" ht="16.5" customHeight="1" thickBot="1" x14ac:dyDescent="0.35">
      <c r="C79" s="19" t="str">
        <f>C$9</f>
        <v>A2</v>
      </c>
      <c r="D79" s="20" t="str">
        <f>D$9</f>
        <v>Nutzungsdauer n</v>
      </c>
      <c r="E79" s="21">
        <f>E$9</f>
        <v>5</v>
      </c>
      <c r="F79" s="21">
        <f>F$9</f>
        <v>5</v>
      </c>
    </row>
    <row r="80" spans="2:7" ht="16.5" customHeight="1" thickBot="1" x14ac:dyDescent="0.35">
      <c r="C80" s="19" t="str">
        <f>C71</f>
        <v>C1</v>
      </c>
      <c r="D80" s="20" t="str">
        <f>D71</f>
        <v>Abschreibungen für die Automaten je Jahr = (A1 - A3) / A2</v>
      </c>
      <c r="E80" s="23">
        <f>E71</f>
        <v>100000</v>
      </c>
      <c r="F80" s="23">
        <f>F71</f>
        <v>160000</v>
      </c>
    </row>
    <row r="81" spans="2:8" ht="16.5" customHeight="1" thickBot="1" x14ac:dyDescent="0.35">
      <c r="C81" s="19" t="s">
        <v>63</v>
      </c>
      <c r="D81" s="20" t="s">
        <v>64</v>
      </c>
      <c r="E81" s="23">
        <f>SUM(E56:E60)/E79</f>
        <v>250000</v>
      </c>
      <c r="F81" s="23">
        <f>SUM(F56:F60)/F79</f>
        <v>300000</v>
      </c>
    </row>
    <row r="82" spans="2:8" ht="16.5" customHeight="1" thickBot="1" x14ac:dyDescent="0.35">
      <c r="C82" s="24" t="s">
        <v>65</v>
      </c>
      <c r="D82" s="25" t="s">
        <v>66</v>
      </c>
      <c r="E82" s="15">
        <f>E81-E80</f>
        <v>150000</v>
      </c>
      <c r="F82" s="26">
        <f>F81-F80</f>
        <v>140000</v>
      </c>
      <c r="G82" s="10"/>
      <c r="H82" s="10"/>
    </row>
    <row r="83" spans="2:8" ht="16.5" customHeight="1" x14ac:dyDescent="0.3">
      <c r="C83" s="4"/>
      <c r="D83" s="5"/>
      <c r="E83" s="1"/>
      <c r="F83" s="1"/>
    </row>
    <row r="84" spans="2:8" s="8" customFormat="1" ht="16.5" customHeight="1" x14ac:dyDescent="0.3">
      <c r="G84" s="8" t="s">
        <v>40</v>
      </c>
    </row>
    <row r="85" spans="2:8" s="41" customFormat="1" ht="19.5" customHeight="1" thickBot="1" x14ac:dyDescent="0.35">
      <c r="B85" s="42" t="s">
        <v>105</v>
      </c>
      <c r="C85" s="42"/>
      <c r="E85" s="43"/>
      <c r="F85" s="43"/>
    </row>
    <row r="86" spans="2:8" ht="16.5" customHeight="1" thickBot="1" x14ac:dyDescent="0.35">
      <c r="C86" s="24" t="s">
        <v>67</v>
      </c>
      <c r="D86" s="25" t="s">
        <v>68</v>
      </c>
      <c r="E86" s="18" t="s">
        <v>127</v>
      </c>
      <c r="F86" s="18" t="s">
        <v>128</v>
      </c>
    </row>
    <row r="87" spans="2:8" ht="16.5" customHeight="1" thickBot="1" x14ac:dyDescent="0.35">
      <c r="C87" s="19" t="str">
        <f>C4</f>
        <v>A1</v>
      </c>
      <c r="D87" s="20" t="s">
        <v>110</v>
      </c>
      <c r="E87" s="23">
        <f>E4</f>
        <v>650000</v>
      </c>
      <c r="F87" s="23">
        <f>F4</f>
        <v>1000000</v>
      </c>
    </row>
    <row r="88" spans="2:8" ht="16.5" customHeight="1" thickBot="1" x14ac:dyDescent="0.35">
      <c r="C88" s="19" t="str">
        <f>C82</f>
        <v>D2</v>
      </c>
      <c r="D88" s="20" t="str">
        <f>D82</f>
        <v>Durchschnittlicher Gewinn E je Jahr = D1 - C1</v>
      </c>
      <c r="E88" s="23">
        <f>E82</f>
        <v>150000</v>
      </c>
      <c r="F88" s="23">
        <f>F82</f>
        <v>140000</v>
      </c>
    </row>
    <row r="89" spans="2:8" ht="16.5" customHeight="1" thickBot="1" x14ac:dyDescent="0.35">
      <c r="C89" s="24" t="s">
        <v>69</v>
      </c>
      <c r="D89" s="25" t="s">
        <v>70</v>
      </c>
      <c r="E89" s="29">
        <f>E88/E87</f>
        <v>0.23076923076923078</v>
      </c>
      <c r="F89" s="28">
        <f>F88/F87</f>
        <v>0.14000000000000001</v>
      </c>
    </row>
    <row r="90" spans="2:8" ht="16.5" customHeight="1" x14ac:dyDescent="0.3">
      <c r="C90" s="4"/>
      <c r="D90" s="5"/>
      <c r="E90" s="1"/>
      <c r="F90" s="1"/>
    </row>
    <row r="91" spans="2:8" s="8" customFormat="1" ht="16.5" customHeight="1" x14ac:dyDescent="0.3">
      <c r="G91" s="8" t="s">
        <v>40</v>
      </c>
    </row>
    <row r="92" spans="2:8" s="41" customFormat="1" ht="19.5" customHeight="1" thickBot="1" x14ac:dyDescent="0.35">
      <c r="B92" s="42" t="s">
        <v>104</v>
      </c>
      <c r="C92" s="42"/>
      <c r="E92" s="43"/>
      <c r="F92" s="43"/>
    </row>
    <row r="93" spans="2:8" ht="16.5" customHeight="1" thickBot="1" x14ac:dyDescent="0.35">
      <c r="C93" s="24" t="s">
        <v>71</v>
      </c>
      <c r="D93" s="25" t="s">
        <v>72</v>
      </c>
      <c r="E93" s="18" t="s">
        <v>127</v>
      </c>
      <c r="F93" s="18" t="s">
        <v>128</v>
      </c>
    </row>
    <row r="94" spans="2:8" ht="16.5" customHeight="1" thickBot="1" x14ac:dyDescent="0.35">
      <c r="C94" s="19" t="str">
        <f>C4</f>
        <v>A1</v>
      </c>
      <c r="D94" s="20" t="s">
        <v>110</v>
      </c>
      <c r="E94" s="23">
        <f>E4</f>
        <v>650000</v>
      </c>
      <c r="F94" s="23">
        <f>F4</f>
        <v>1000000</v>
      </c>
    </row>
    <row r="95" spans="2:8" ht="16.5" customHeight="1" thickBot="1" x14ac:dyDescent="0.35">
      <c r="C95" s="19" t="str">
        <f>C81</f>
        <v>D1</v>
      </c>
      <c r="D95" s="20" t="str">
        <f>D81</f>
        <v>Durchschnittlicher Rückfluss R je Jahr = (B2 + B3 + B4 + B5 + B6) / A2</v>
      </c>
      <c r="E95" s="23">
        <f>E81</f>
        <v>250000</v>
      </c>
      <c r="F95" s="23">
        <f>F81</f>
        <v>300000</v>
      </c>
    </row>
    <row r="96" spans="2:8" ht="16.5" customHeight="1" thickBot="1" x14ac:dyDescent="0.35">
      <c r="C96" s="24" t="s">
        <v>73</v>
      </c>
      <c r="D96" s="25" t="s">
        <v>74</v>
      </c>
      <c r="E96" s="30">
        <f>E94/E95</f>
        <v>2.6</v>
      </c>
      <c r="F96" s="31">
        <f>F94/F95</f>
        <v>3.3333333333333335</v>
      </c>
    </row>
    <row r="97" spans="2:7" ht="16.5" customHeight="1" x14ac:dyDescent="0.3">
      <c r="C97" s="4"/>
      <c r="D97" s="5"/>
      <c r="E97" s="1"/>
      <c r="F97" s="1"/>
    </row>
    <row r="98" spans="2:7" s="8" customFormat="1" ht="16.5" customHeight="1" x14ac:dyDescent="0.3">
      <c r="G98" s="8" t="s">
        <v>40</v>
      </c>
    </row>
    <row r="99" spans="2:7" s="41" customFormat="1" ht="19.5" customHeight="1" thickBot="1" x14ac:dyDescent="0.35">
      <c r="B99" s="42" t="s">
        <v>103</v>
      </c>
      <c r="C99" s="42"/>
      <c r="E99" s="43"/>
      <c r="F99" s="43"/>
    </row>
    <row r="100" spans="2:7" ht="16.5" customHeight="1" thickBot="1" x14ac:dyDescent="0.35">
      <c r="C100" s="16" t="s">
        <v>75</v>
      </c>
      <c r="D100" s="17" t="s">
        <v>76</v>
      </c>
      <c r="E100" s="18" t="s">
        <v>127</v>
      </c>
      <c r="F100" s="18" t="s">
        <v>128</v>
      </c>
    </row>
    <row r="101" spans="2:7" ht="16.5" customHeight="1" thickBot="1" x14ac:dyDescent="0.35">
      <c r="C101" s="19" t="str">
        <f>C4</f>
        <v>A1</v>
      </c>
      <c r="D101" s="20" t="s">
        <v>110</v>
      </c>
      <c r="E101" s="23">
        <f>E4</f>
        <v>650000</v>
      </c>
      <c r="F101" s="23">
        <f>F4</f>
        <v>1000000</v>
      </c>
    </row>
    <row r="102" spans="2:7" ht="16.5" customHeight="1" thickBot="1" x14ac:dyDescent="0.35">
      <c r="C102" s="19" t="s">
        <v>77</v>
      </c>
      <c r="D102" s="20" t="s">
        <v>78</v>
      </c>
      <c r="E102" s="27">
        <v>0.1</v>
      </c>
      <c r="F102" s="27">
        <v>0.1</v>
      </c>
    </row>
    <row r="103" spans="2:7" ht="16.5" customHeight="1" thickBot="1" x14ac:dyDescent="0.35">
      <c r="C103" s="19" t="s">
        <v>79</v>
      </c>
      <c r="D103" s="20" t="s">
        <v>112</v>
      </c>
      <c r="E103" s="23">
        <f t="shared" ref="E103:F108" si="2">ROUND(E56/(1+E$102)^$D56,2)</f>
        <v>227272.73</v>
      </c>
      <c r="F103" s="23">
        <f t="shared" si="2"/>
        <v>272727.27</v>
      </c>
    </row>
    <row r="104" spans="2:7" ht="16.5" customHeight="1" thickBot="1" x14ac:dyDescent="0.35">
      <c r="C104" s="19" t="s">
        <v>80</v>
      </c>
      <c r="D104" s="20" t="s">
        <v>113</v>
      </c>
      <c r="E104" s="23">
        <f t="shared" si="2"/>
        <v>206611.57</v>
      </c>
      <c r="F104" s="23">
        <f t="shared" si="2"/>
        <v>247933.88</v>
      </c>
    </row>
    <row r="105" spans="2:7" ht="16.5" customHeight="1" thickBot="1" x14ac:dyDescent="0.35">
      <c r="C105" s="19" t="s">
        <v>81</v>
      </c>
      <c r="D105" s="20" t="s">
        <v>114</v>
      </c>
      <c r="E105" s="23">
        <f t="shared" si="2"/>
        <v>187828.7</v>
      </c>
      <c r="F105" s="23">
        <f t="shared" si="2"/>
        <v>225394.44</v>
      </c>
    </row>
    <row r="106" spans="2:7" ht="16.5" customHeight="1" thickBot="1" x14ac:dyDescent="0.35">
      <c r="C106" s="19" t="s">
        <v>82</v>
      </c>
      <c r="D106" s="20" t="s">
        <v>115</v>
      </c>
      <c r="E106" s="23">
        <f t="shared" si="2"/>
        <v>170753.36</v>
      </c>
      <c r="F106" s="23">
        <f t="shared" si="2"/>
        <v>204904.04</v>
      </c>
    </row>
    <row r="107" spans="2:7" ht="16.5" customHeight="1" thickBot="1" x14ac:dyDescent="0.35">
      <c r="C107" s="19" t="s">
        <v>83</v>
      </c>
      <c r="D107" s="20" t="s">
        <v>116</v>
      </c>
      <c r="E107" s="23">
        <f t="shared" si="2"/>
        <v>155230.32999999999</v>
      </c>
      <c r="F107" s="23">
        <f t="shared" si="2"/>
        <v>186276.4</v>
      </c>
    </row>
    <row r="108" spans="2:7" ht="16.5" customHeight="1" thickBot="1" x14ac:dyDescent="0.35">
      <c r="C108" s="19" t="s">
        <v>84</v>
      </c>
      <c r="D108" s="20" t="s">
        <v>117</v>
      </c>
      <c r="E108" s="23">
        <f t="shared" si="2"/>
        <v>93138.2</v>
      </c>
      <c r="F108" s="23">
        <f t="shared" si="2"/>
        <v>124184.26</v>
      </c>
    </row>
    <row r="109" spans="2:7" ht="16.5" customHeight="1" thickBot="1" x14ac:dyDescent="0.35">
      <c r="C109" s="24" t="s">
        <v>85</v>
      </c>
      <c r="D109" s="25" t="s">
        <v>118</v>
      </c>
      <c r="E109" s="15">
        <f>SUM(E103:E108)-E101</f>
        <v>390834.8899999999</v>
      </c>
      <c r="F109" s="26">
        <f>SUM(F103:F108)-F101</f>
        <v>261420.29000000004</v>
      </c>
      <c r="G109" s="11"/>
    </row>
    <row r="110" spans="2:7" ht="16.5" customHeight="1" x14ac:dyDescent="0.3">
      <c r="C110" s="4"/>
      <c r="D110" s="5"/>
      <c r="E110" s="1"/>
      <c r="F110" s="1"/>
    </row>
    <row r="111" spans="2:7" s="8" customFormat="1" ht="16.5" customHeight="1" x14ac:dyDescent="0.3">
      <c r="G111" s="8" t="s">
        <v>40</v>
      </c>
    </row>
    <row r="112" spans="2:7" s="41" customFormat="1" ht="18.600000000000001" thickBot="1" x14ac:dyDescent="0.35">
      <c r="B112" s="42" t="s">
        <v>102</v>
      </c>
      <c r="C112" s="42"/>
      <c r="E112" s="43"/>
      <c r="F112" s="43"/>
    </row>
    <row r="113" spans="2:7" ht="16.5" customHeight="1" thickBot="1" x14ac:dyDescent="0.35">
      <c r="C113" s="16" t="s">
        <v>86</v>
      </c>
      <c r="D113" s="17" t="s">
        <v>87</v>
      </c>
      <c r="E113" s="18" t="s">
        <v>127</v>
      </c>
      <c r="F113" s="18" t="s">
        <v>128</v>
      </c>
    </row>
    <row r="114" spans="2:7" ht="16.5" customHeight="1" thickBot="1" x14ac:dyDescent="0.35">
      <c r="C114" s="19" t="str">
        <f>C102</f>
        <v>G1</v>
      </c>
      <c r="D114" s="20" t="s">
        <v>119</v>
      </c>
      <c r="E114" s="22">
        <f>E102</f>
        <v>0.1</v>
      </c>
      <c r="F114" s="22">
        <f>F102</f>
        <v>0.1</v>
      </c>
    </row>
    <row r="115" spans="2:7" ht="16.5" customHeight="1" thickBot="1" x14ac:dyDescent="0.35">
      <c r="C115" s="19" t="str">
        <f>C109</f>
        <v>G8</v>
      </c>
      <c r="D115" s="20" t="s">
        <v>120</v>
      </c>
      <c r="E115" s="23">
        <f>E109</f>
        <v>390834.8899999999</v>
      </c>
      <c r="F115" s="23">
        <f>F109</f>
        <v>261420.29000000004</v>
      </c>
    </row>
    <row r="116" spans="2:7" ht="16.5" customHeight="1" thickBot="1" x14ac:dyDescent="0.35">
      <c r="C116" s="19" t="s">
        <v>88</v>
      </c>
      <c r="D116" s="20" t="s">
        <v>121</v>
      </c>
      <c r="E116" s="27">
        <v>0.2</v>
      </c>
      <c r="F116" s="27">
        <v>0.2</v>
      </c>
    </row>
    <row r="117" spans="2:7" ht="16.5" customHeight="1" thickBot="1" x14ac:dyDescent="0.35">
      <c r="C117" s="19" t="s">
        <v>89</v>
      </c>
      <c r="D117" s="20" t="s">
        <v>122</v>
      </c>
      <c r="E117" s="23">
        <f>NPV(E116,E56,E57,E58,E59,E60+E61)+E55</f>
        <v>157934.67078189307</v>
      </c>
      <c r="F117" s="23">
        <f>NPV(F116,F56,F57,F58,F59,F60+F61)+F55</f>
        <v>-22440.843621399021</v>
      </c>
      <c r="G117" s="11"/>
    </row>
    <row r="118" spans="2:7" ht="16.5" customHeight="1" thickBot="1" x14ac:dyDescent="0.35">
      <c r="C118" s="24" t="s">
        <v>90</v>
      </c>
      <c r="D118" s="25" t="s">
        <v>123</v>
      </c>
      <c r="E118" s="29">
        <f>E114-(E116-E114)*E115/(E117-E115)</f>
        <v>0.26781216063776658</v>
      </c>
      <c r="F118" s="28">
        <f>F114-(F116-F114)*F115/(F117-F115)</f>
        <v>0.19209442894308681</v>
      </c>
    </row>
    <row r="119" spans="2:7" ht="16.5" customHeight="1" thickBot="1" x14ac:dyDescent="0.35">
      <c r="C119" s="24" t="s">
        <v>91</v>
      </c>
      <c r="D119" s="25" t="s">
        <v>124</v>
      </c>
      <c r="E119" s="29">
        <f>IRR(G55:G60,E118)</f>
        <v>0.29946469970677092</v>
      </c>
      <c r="F119" s="28">
        <f>IRR(H55:H60,F118)</f>
        <v>0.19045889986774767</v>
      </c>
      <c r="G119" s="12"/>
    </row>
    <row r="120" spans="2:7" ht="16.5" customHeight="1" x14ac:dyDescent="0.3">
      <c r="C120" s="4"/>
      <c r="D120" s="5"/>
      <c r="E120" s="1"/>
      <c r="F120" s="1"/>
    </row>
    <row r="121" spans="2:7" s="8" customFormat="1" ht="16.5" customHeight="1" x14ac:dyDescent="0.3">
      <c r="G121" s="8" t="s">
        <v>40</v>
      </c>
    </row>
    <row r="122" spans="2:7" s="41" customFormat="1" ht="18.600000000000001" thickBot="1" x14ac:dyDescent="0.35">
      <c r="B122" s="42" t="s">
        <v>101</v>
      </c>
      <c r="C122" s="42"/>
      <c r="E122" s="43"/>
      <c r="F122" s="43"/>
    </row>
    <row r="123" spans="2:7" ht="16.5" customHeight="1" thickBot="1" x14ac:dyDescent="0.35">
      <c r="C123" s="16" t="s">
        <v>92</v>
      </c>
      <c r="D123" s="17" t="s">
        <v>93</v>
      </c>
      <c r="E123" s="18" t="s">
        <v>127</v>
      </c>
      <c r="F123" s="18" t="s">
        <v>128</v>
      </c>
    </row>
    <row r="124" spans="2:7" ht="16.5" customHeight="1" thickBot="1" x14ac:dyDescent="0.35">
      <c r="C124" s="19" t="str">
        <f>C9</f>
        <v>A2</v>
      </c>
      <c r="D124" s="20" t="str">
        <f>D9</f>
        <v>Nutzungsdauer n</v>
      </c>
      <c r="E124" s="21">
        <f>E9</f>
        <v>5</v>
      </c>
      <c r="F124" s="21">
        <f>F9</f>
        <v>5</v>
      </c>
    </row>
    <row r="125" spans="2:7" ht="16.5" customHeight="1" thickBot="1" x14ac:dyDescent="0.35">
      <c r="C125" s="19" t="str">
        <f>C102</f>
        <v>G1</v>
      </c>
      <c r="D125" s="20" t="str">
        <f>D102</f>
        <v>Kalkulationszinsfuß r</v>
      </c>
      <c r="E125" s="22">
        <f>E102</f>
        <v>0.1</v>
      </c>
      <c r="F125" s="22">
        <f>F102</f>
        <v>0.1</v>
      </c>
    </row>
    <row r="126" spans="2:7" ht="16.5" customHeight="1" thickBot="1" x14ac:dyDescent="0.35">
      <c r="C126" s="19" t="str">
        <f>C109</f>
        <v>G8</v>
      </c>
      <c r="D126" s="20" t="s">
        <v>125</v>
      </c>
      <c r="E126" s="23">
        <f>E109</f>
        <v>390834.8899999999</v>
      </c>
      <c r="F126" s="23">
        <f>F109</f>
        <v>261420.29000000004</v>
      </c>
    </row>
    <row r="127" spans="2:7" ht="16.5" customHeight="1" thickBot="1" x14ac:dyDescent="0.35">
      <c r="C127" s="24" t="s">
        <v>94</v>
      </c>
      <c r="D127" s="25" t="s">
        <v>126</v>
      </c>
      <c r="E127" s="15">
        <f>E126*(E125*(1+E125)^E124)/((1+E125)^E124-1)</f>
        <v>103101.25938869134</v>
      </c>
      <c r="F127" s="26">
        <f>F126*(F125*(1+F125)^F124)/((1+F125)^F124-1)</f>
        <v>68962.013930631729</v>
      </c>
    </row>
  </sheetData>
  <phoneticPr fontId="2" type="noConversion"/>
  <printOptions horizontalCentered="1"/>
  <pageMargins left="0.59055118110236227" right="0.59055118110236227" top="1.3385826771653544" bottom="0.9055118110236221" header="0.19685039370078741" footer="0.39370078740157483"/>
  <pageSetup paperSize="9" firstPageNumber="571" orientation="portrait" r:id="rId1"/>
  <headerFooter alignWithMargins="0">
    <oddFooter>&amp;L&amp;6Copyright © 2007 Vahs, D./Schäfer-Kunz, J.: Einführung in die Betriebswirtschaftslehre, 5. Auflage, 2007&amp;R&amp;10 16 Investition     &amp;14&amp;P</oddFooter>
  </headerFooter>
  <rowBreaks count="2" manualBreakCount="2">
    <brk id="52" min="2" max="5" man="1"/>
    <brk id="111" min="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Kapitel 13 Fallbeispiel</vt:lpstr>
      <vt:lpstr>'Kapitel 13 Fallbeispiel'!Druckbereich</vt:lpstr>
    </vt:vector>
  </TitlesOfParts>
  <Company>Schäffer-Poeschel Verlag für Wirtschaft · Steuern · Recht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Vahs, D./Schäfer-Kunz, J.: Einführung in die Betriebswirtschaftslehre</dc:title>
  <dc:subject>Kalkulationstabellen</dc:subject>
  <dc:creator>Prof. Dr. Jan Schäfer-Kunz</dc:creator>
  <cp:keywords>Copyright © 2007 Schäffer-Poeschel Verlag für Wirtschaft · Steuern · Recht GmbH</cp:keywords>
  <cp:lastModifiedBy>Prof. Dr. Jan Schäfer-Kunz</cp:lastModifiedBy>
  <cp:lastPrinted>2007-08-22T19:33:55Z</cp:lastPrinted>
  <dcterms:created xsi:type="dcterms:W3CDTF">2007-02-26T15:10:34Z</dcterms:created>
  <dcterms:modified xsi:type="dcterms:W3CDTF">2020-06-30T15:57:31Z</dcterms:modified>
</cp:coreProperties>
</file>