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Publikation_BWL\www.EinfuehrungInDieBetriebswirtschaftslehre.de\klausuren\_\7. Auflage\"/>
    </mc:Choice>
  </mc:AlternateContent>
  <xr:revisionPtr revIDLastSave="0" documentId="13_ncr:1_{59C6D9B3-B403-4B4C-9DD6-95BF8D070EC2}" xr6:coauthVersionLast="37" xr6:coauthVersionMax="37" xr10:uidLastSave="{00000000-0000-0000-0000-000000000000}"/>
  <bookViews>
    <workbookView xWindow="3648" yWindow="72" windowWidth="28512" windowHeight="14628" xr2:uid="{00000000-000D-0000-FFFF-FFFF00000000}"/>
  </bookViews>
  <sheets>
    <sheet name="Internes Rechnungswesen" sheetId="9" r:id="rId1"/>
    <sheet name="Finanzierung" sheetId="26" r:id="rId2"/>
    <sheet name="Investition" sheetId="14" r:id="rId3"/>
    <sheet name="Beschaffung" sheetId="17" r:id="rId4"/>
  </sheets>
  <definedNames>
    <definedName name="_xlnm.Print_Area" localSheetId="3">Beschaffung!$A$1:$E$36</definedName>
    <definedName name="_xlnm.Print_Area" localSheetId="1">Finanzierung!$A$1:$F$22</definedName>
    <definedName name="_xlnm.Print_Area" localSheetId="0">'Internes Rechnungswesen'!$A$1:$E$16</definedName>
    <definedName name="_xlnm.Print_Area" localSheetId="2">Investition!$A$1:$G$31</definedName>
  </definedNames>
  <calcPr calcId="179021"/>
</workbook>
</file>

<file path=xl/calcChain.xml><?xml version="1.0" encoding="utf-8"?>
<calcChain xmlns="http://schemas.openxmlformats.org/spreadsheetml/2006/main">
  <c r="D21" i="26" l="1"/>
  <c r="D20" i="26"/>
  <c r="D19" i="26"/>
  <c r="D18" i="26"/>
  <c r="D17" i="26"/>
  <c r="D16" i="26"/>
  <c r="D10" i="9" l="1"/>
  <c r="D7" i="9"/>
  <c r="D11" i="9" l="1"/>
  <c r="E21" i="14"/>
  <c r="E22" i="14"/>
  <c r="E20" i="14"/>
  <c r="E30" i="14" l="1"/>
  <c r="E29" i="14"/>
  <c r="E28" i="14"/>
  <c r="D30" i="14"/>
  <c r="D29" i="14"/>
  <c r="D28" i="14"/>
  <c r="E27" i="14"/>
  <c r="F27" i="14" s="1"/>
  <c r="F28" i="14" l="1"/>
  <c r="F30" i="14"/>
  <c r="F29" i="14"/>
  <c r="D21" i="17" l="1"/>
  <c r="D22" i="17" s="1"/>
  <c r="D28" i="17"/>
  <c r="D34" i="17" l="1"/>
  <c r="D35" i="17" s="1"/>
  <c r="D23" i="17"/>
  <c r="D14" i="9" l="1"/>
  <c r="D17" i="9" s="1"/>
  <c r="D22" i="9" s="1"/>
</calcChain>
</file>

<file path=xl/sharedStrings.xml><?xml version="1.0" encoding="utf-8"?>
<sst xmlns="http://schemas.openxmlformats.org/spreadsheetml/2006/main" count="91" uniqueCount="90">
  <si>
    <t>Internes Rechnungswesen</t>
  </si>
  <si>
    <t>Materialeinzelkosten</t>
  </si>
  <si>
    <t>Fertigungseinzelkosten</t>
  </si>
  <si>
    <t>Materialgemeinkostenzuschlagssatz</t>
  </si>
  <si>
    <t>Fertigungsgemeinkostenzuschlagssatz</t>
  </si>
  <si>
    <t>Verwaltungsgemeinkostenzuschlagssatz</t>
  </si>
  <si>
    <t>Vertriebsgemeinkostenzuschlagssatz</t>
  </si>
  <si>
    <t>Selbstkosten</t>
  </si>
  <si>
    <t>Fixe Kosten</t>
  </si>
  <si>
    <t>Anlagevermögen</t>
  </si>
  <si>
    <t>Umlaufvermögen</t>
  </si>
  <si>
    <t>3. Jahr</t>
  </si>
  <si>
    <t>2. Jahr</t>
  </si>
  <si>
    <t>1. Jahr</t>
  </si>
  <si>
    <t>0. Jahr</t>
  </si>
  <si>
    <t>Jahr</t>
  </si>
  <si>
    <t>Liquidationserlös der Maschine</t>
  </si>
  <si>
    <t>Anzahl der durch die Maschine zusätzlich produzier- und absetzbaren Erzeugnisse im 3. Jahr</t>
  </si>
  <si>
    <t>Anzahl der durch die Maschine zusätzlich produzier- und absetzbaren Erzeugnisse im 2. Jahr</t>
  </si>
  <si>
    <t>Anzahl der durch die Maschine zusätzlich produzier- und absetzbaren Erzeugnisse im 1. Jahr</t>
  </si>
  <si>
    <t>Durch die Maschine wegrationalisierbare Mitarbeiter</t>
  </si>
  <si>
    <t>Auszahlungen für die Fundamentierung der Maschine</t>
  </si>
  <si>
    <t>Anschaffungspreis der Maschine</t>
  </si>
  <si>
    <t>Jährliche Miete für die Gebäude des Bereichs</t>
  </si>
  <si>
    <t>Auszahlung je produziertem und verkauften Erzeugnis (Material, Löhne, ...)</t>
  </si>
  <si>
    <t>Einzahlung je verkauftem Erzeugnis</t>
  </si>
  <si>
    <t>Jährlich produzierte und abgesetzte Anzahl an Erzeugnissen</t>
  </si>
  <si>
    <t>Durchschnittlicher Lohn je Mitarbeiter im 3. Jahr</t>
  </si>
  <si>
    <t>Durchschnittlicher Lohn je Mitarbeiter im 2. Jahr</t>
  </si>
  <si>
    <t>Durchschnittlicher Lohn je Mitarbeiter im 1. Jahr</t>
  </si>
  <si>
    <t>Anzahl der Mitarbeiter im Bereich</t>
  </si>
  <si>
    <t>Investition</t>
  </si>
  <si>
    <t>Anzahl Bestellungen</t>
  </si>
  <si>
    <t>Optimale Bestellmenge</t>
  </si>
  <si>
    <t>Kostensatz</t>
  </si>
  <si>
    <t>Erzeugniswert</t>
  </si>
  <si>
    <t>Jahresbedarf</t>
  </si>
  <si>
    <t>Bestellpunktbestand</t>
  </si>
  <si>
    <t>Variationskoeffizient</t>
  </si>
  <si>
    <t>Standardabweichung</t>
  </si>
  <si>
    <t>Sicherheitsfaktor</t>
  </si>
  <si>
    <t>Wiederbeschaffung</t>
  </si>
  <si>
    <t>Abflusstage</t>
  </si>
  <si>
    <t>Erfasste Monate</t>
  </si>
  <si>
    <t>Juni</t>
  </si>
  <si>
    <t>Mai</t>
  </si>
  <si>
    <t>April</t>
  </si>
  <si>
    <t>März</t>
  </si>
  <si>
    <t>Februar</t>
  </si>
  <si>
    <t>Januar</t>
  </si>
  <si>
    <t>Abfluss</t>
  </si>
  <si>
    <t>Monat</t>
  </si>
  <si>
    <t>Beschaffung</t>
  </si>
  <si>
    <t>Zuschlagskalkulation</t>
  </si>
  <si>
    <t>Gewinnaufschlag</t>
  </si>
  <si>
    <t>Durchschnittliches Kundenskonto</t>
  </si>
  <si>
    <t>Durchschnittlicher Kundenrabatt</t>
  </si>
  <si>
    <t>Umsatzsteuer</t>
  </si>
  <si>
    <t>Bruttoverkaufspreis</t>
  </si>
  <si>
    <t>(1) Bestellpunktbestand</t>
  </si>
  <si>
    <t>(2) Optimale Bestellmenge</t>
  </si>
  <si>
    <t>Rückflüsse</t>
  </si>
  <si>
    <t>Zusätzliche jährliche Auszahlungen durch den Einsatz der Maschine (Energie, …)</t>
  </si>
  <si>
    <t>Einzahlungen</t>
  </si>
  <si>
    <t>Auszahlungen</t>
  </si>
  <si>
    <t>Zahlungsreihe</t>
  </si>
  <si>
    <t>Produktionsbereich</t>
  </si>
  <si>
    <t>Investitionsdaten</t>
  </si>
  <si>
    <t>Herstellkosten</t>
  </si>
  <si>
    <t>Materialkosten</t>
  </si>
  <si>
    <t>Fertigungskosten</t>
  </si>
  <si>
    <t>davon: Liquide Mittel</t>
  </si>
  <si>
    <t>davon: Forderungen aus Lieferungen und Leistungen</t>
  </si>
  <si>
    <t>Eigenkapital</t>
  </si>
  <si>
    <t>Fremdkapital</t>
  </si>
  <si>
    <t>davon: Langfristiges Fremdkapital</t>
  </si>
  <si>
    <t>davon: Kurzfristiges Fremdkapital</t>
  </si>
  <si>
    <t>Liquidität 1. Grades [%]</t>
  </si>
  <si>
    <t>Liquidität 2. Grades [%]</t>
  </si>
  <si>
    <t>Liquidität 3. Grades [%]</t>
  </si>
  <si>
    <t>&gt; 300 %</t>
  </si>
  <si>
    <t>Goldene Bankregel</t>
  </si>
  <si>
    <t>&gt; 1</t>
  </si>
  <si>
    <t>Verschuldungsgrad [%]</t>
  </si>
  <si>
    <t>&lt; 100 %</t>
  </si>
  <si>
    <t>Eigenkapitalquote [%]</t>
  </si>
  <si>
    <t>&gt; 50 %</t>
  </si>
  <si>
    <t>Finanzierung</t>
  </si>
  <si>
    <t>Kennzahlen</t>
  </si>
  <si>
    <t>Vergleichswerte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</si>
</sst>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#,##0\ &quot;€&quot;;[Red]\-#,##0\ &quot;€&quot;"/>
    <numFmt numFmtId="164" formatCode="#,##0.00\ &quot;€&quot;"/>
    <numFmt numFmtId="165" formatCode="#,##0\ &quot;Stück&quot;"/>
    <numFmt numFmtId="166" formatCode="#,##0.00\ &quot;€/Stück&quot;"/>
    <numFmt numFmtId="167" formatCode="#,##0\ &quot;€&quot;"/>
    <numFmt numFmtId="168" formatCode="#,##0\ &quot;Mal&quot;"/>
    <numFmt numFmtId="169" formatCode="0.0000"/>
    <numFmt numFmtId="170" formatCode="#,##0.0000\ &quot;Stück&quot;"/>
    <numFmt numFmtId="171" formatCode="#,##0\ &quot;Tage&quot;"/>
    <numFmt numFmtId="172" formatCode="#,##0\ &quot;Monate&quot;"/>
    <numFmt numFmtId="173" formatCode="#,##0\ &quot;Mitarbeiter&quot;"/>
    <numFmt numFmtId="174" formatCode="#,##0\ &quot;€/Mitarbeiter&quot;"/>
    <numFmt numFmtId="175" formatCode="#,##0.000\ &quot;Stück&quot;"/>
    <numFmt numFmtId="17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81C7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808080"/>
      <name val="Calibri"/>
      <family val="2"/>
      <scheme val="minor"/>
    </font>
    <font>
      <b/>
      <sz val="11"/>
      <color rgb="FF0081C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165" fontId="0" fillId="0" borderId="0" xfId="0" applyNumberFormat="1" applyFont="1"/>
    <xf numFmtId="0" fontId="2" fillId="0" borderId="0" xfId="0" applyFont="1" applyAlignment="1">
      <alignment horizontal="right"/>
    </xf>
    <xf numFmtId="166" fontId="3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165" fontId="4" fillId="0" borderId="0" xfId="0" applyNumberFormat="1" applyFont="1"/>
    <xf numFmtId="167" fontId="3" fillId="0" borderId="0" xfId="0" applyNumberFormat="1" applyFont="1"/>
    <xf numFmtId="166" fontId="4" fillId="0" borderId="0" xfId="0" applyNumberFormat="1" applyFont="1"/>
    <xf numFmtId="6" fontId="4" fillId="0" borderId="0" xfId="0" applyNumberFormat="1" applyFont="1"/>
    <xf numFmtId="6" fontId="4" fillId="0" borderId="0" xfId="0" applyNumberFormat="1" applyFont="1" applyAlignment="1">
      <alignment horizontal="right"/>
    </xf>
    <xf numFmtId="165" fontId="2" fillId="0" borderId="0" xfId="0" applyNumberFormat="1" applyFont="1"/>
    <xf numFmtId="9" fontId="4" fillId="0" borderId="0" xfId="0" applyNumberFormat="1" applyFont="1"/>
    <xf numFmtId="172" fontId="4" fillId="0" borderId="0" xfId="0" applyNumberFormat="1" applyFont="1"/>
    <xf numFmtId="171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10" fontId="4" fillId="0" borderId="0" xfId="0" applyNumberFormat="1" applyFont="1"/>
    <xf numFmtId="173" fontId="4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6" fontId="0" fillId="0" borderId="0" xfId="0" applyNumberFormat="1" applyFont="1"/>
    <xf numFmtId="165" fontId="0" fillId="0" borderId="0" xfId="0" applyNumberFormat="1"/>
    <xf numFmtId="175" fontId="3" fillId="0" borderId="0" xfId="0" applyNumberFormat="1" applyFont="1"/>
    <xf numFmtId="164" fontId="0" fillId="0" borderId="0" xfId="0" applyNumberFormat="1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6" fontId="8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8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22"/>
  <sheetViews>
    <sheetView tabSelected="1" zoomScaleNormal="100"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23.109375" bestFit="1" customWidth="1"/>
    <col min="3" max="3" width="33.5546875" bestFit="1" customWidth="1"/>
    <col min="4" max="4" width="17.109375" customWidth="1"/>
    <col min="5" max="5" width="2.6640625" customWidth="1"/>
  </cols>
  <sheetData>
    <row r="2" spans="2:4" x14ac:dyDescent="0.3">
      <c r="B2" s="1" t="s">
        <v>0</v>
      </c>
    </row>
    <row r="3" spans="2:4" x14ac:dyDescent="0.3">
      <c r="B3" s="3" t="s">
        <v>53</v>
      </c>
    </row>
    <row r="5" spans="2:4" x14ac:dyDescent="0.3">
      <c r="C5" t="s">
        <v>1</v>
      </c>
      <c r="D5" s="14">
        <v>300</v>
      </c>
    </row>
    <row r="6" spans="2:4" x14ac:dyDescent="0.3">
      <c r="C6" t="s">
        <v>3</v>
      </c>
      <c r="D6" s="18">
        <v>0.2</v>
      </c>
    </row>
    <row r="7" spans="2:4" x14ac:dyDescent="0.3">
      <c r="C7" s="17" t="s">
        <v>69</v>
      </c>
      <c r="D7" s="14">
        <f>D5*(1+D6)</f>
        <v>360</v>
      </c>
    </row>
    <row r="8" spans="2:4" x14ac:dyDescent="0.3">
      <c r="C8" t="s">
        <v>2</v>
      </c>
      <c r="D8" s="14">
        <v>100</v>
      </c>
    </row>
    <row r="9" spans="2:4" x14ac:dyDescent="0.3">
      <c r="C9" t="s">
        <v>4</v>
      </c>
      <c r="D9" s="18">
        <v>1.4</v>
      </c>
    </row>
    <row r="10" spans="2:4" x14ac:dyDescent="0.3">
      <c r="C10" s="17" t="s">
        <v>70</v>
      </c>
      <c r="D10" s="14">
        <f>D8*(1+D9)</f>
        <v>240</v>
      </c>
    </row>
    <row r="11" spans="2:4" x14ac:dyDescent="0.3">
      <c r="C11" s="17" t="s">
        <v>68</v>
      </c>
      <c r="D11" s="14">
        <f>D7+D10</f>
        <v>600</v>
      </c>
    </row>
    <row r="12" spans="2:4" x14ac:dyDescent="0.3">
      <c r="C12" t="s">
        <v>5</v>
      </c>
      <c r="D12" s="18">
        <v>0.2</v>
      </c>
    </row>
    <row r="13" spans="2:4" x14ac:dyDescent="0.3">
      <c r="C13" t="s">
        <v>6</v>
      </c>
      <c r="D13" s="18">
        <v>0.3</v>
      </c>
    </row>
    <row r="14" spans="2:4" x14ac:dyDescent="0.3">
      <c r="C14" s="17" t="s">
        <v>7</v>
      </c>
      <c r="D14" s="6">
        <f>(D5*(1+D6)+D8*(1+D9))*(1+D12+D13)</f>
        <v>900</v>
      </c>
    </row>
    <row r="17" spans="3:4" x14ac:dyDescent="0.3">
      <c r="C17" t="s">
        <v>7</v>
      </c>
      <c r="D17" s="14">
        <f>D14</f>
        <v>900</v>
      </c>
    </row>
    <row r="18" spans="3:4" x14ac:dyDescent="0.3">
      <c r="C18" t="s">
        <v>54</v>
      </c>
      <c r="D18" s="18">
        <v>0.4</v>
      </c>
    </row>
    <row r="19" spans="3:4" x14ac:dyDescent="0.3">
      <c r="C19" t="s">
        <v>55</v>
      </c>
      <c r="D19" s="18">
        <v>0.15</v>
      </c>
    </row>
    <row r="20" spans="3:4" x14ac:dyDescent="0.3">
      <c r="C20" t="s">
        <v>56</v>
      </c>
      <c r="D20" s="18">
        <v>0.1</v>
      </c>
    </row>
    <row r="21" spans="3:4" x14ac:dyDescent="0.3">
      <c r="C21" t="s">
        <v>57</v>
      </c>
      <c r="D21" s="18">
        <v>0.19</v>
      </c>
    </row>
    <row r="22" spans="3:4" x14ac:dyDescent="0.3">
      <c r="C22" s="17" t="s">
        <v>58</v>
      </c>
      <c r="D22" s="6">
        <f>D17*(1+D18)/(1-D19)/(1-D20)*(1+D21)</f>
        <v>1960.0000000000002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1"/>
  <sheetViews>
    <sheetView zoomScaleNormal="100" workbookViewId="0">
      <selection activeCell="B2" sqref="B2"/>
    </sheetView>
  </sheetViews>
  <sheetFormatPr baseColWidth="10" defaultRowHeight="14.4" x14ac:dyDescent="0.3"/>
  <cols>
    <col min="1" max="1" width="2.44140625" style="3" customWidth="1"/>
    <col min="2" max="2" width="11.5546875" style="3"/>
    <col min="3" max="3" width="43.6640625" style="3" bestFit="1" customWidth="1"/>
    <col min="4" max="5" width="14.88671875" style="3" customWidth="1"/>
    <col min="6" max="6" width="2.5546875" style="3" customWidth="1"/>
    <col min="7" max="16384" width="11.5546875" style="3"/>
  </cols>
  <sheetData>
    <row r="2" spans="2:7" x14ac:dyDescent="0.3">
      <c r="B2" s="1" t="s">
        <v>87</v>
      </c>
    </row>
    <row r="3" spans="2:7" x14ac:dyDescent="0.3">
      <c r="B3" s="3" t="s">
        <v>88</v>
      </c>
    </row>
    <row r="5" spans="2:7" ht="14.4" customHeight="1" x14ac:dyDescent="0.3">
      <c r="C5" s="31" t="s">
        <v>9</v>
      </c>
      <c r="D5" s="36">
        <v>1250000</v>
      </c>
      <c r="G5" s="16"/>
    </row>
    <row r="6" spans="2:7" ht="14.4" customHeight="1" x14ac:dyDescent="0.3">
      <c r="C6" s="31" t="s">
        <v>10</v>
      </c>
      <c r="D6" s="36">
        <v>750000</v>
      </c>
      <c r="G6" s="16"/>
    </row>
    <row r="7" spans="2:7" ht="14.4" customHeight="1" x14ac:dyDescent="0.3">
      <c r="C7" s="32" t="s">
        <v>71</v>
      </c>
      <c r="D7" s="16">
        <v>100000</v>
      </c>
      <c r="G7" s="16"/>
    </row>
    <row r="8" spans="2:7" ht="14.4" customHeight="1" x14ac:dyDescent="0.3">
      <c r="C8" s="32" t="s">
        <v>72</v>
      </c>
      <c r="D8" s="16">
        <v>50000</v>
      </c>
      <c r="G8" s="16"/>
    </row>
    <row r="9" spans="2:7" ht="14.4" customHeight="1" x14ac:dyDescent="0.3">
      <c r="C9" s="31" t="s">
        <v>73</v>
      </c>
      <c r="D9" s="36">
        <v>400000</v>
      </c>
      <c r="G9" s="16"/>
    </row>
    <row r="10" spans="2:7" ht="14.4" customHeight="1" x14ac:dyDescent="0.3">
      <c r="C10" s="31" t="s">
        <v>74</v>
      </c>
      <c r="D10" s="36">
        <v>1600000</v>
      </c>
      <c r="G10" s="16"/>
    </row>
    <row r="11" spans="2:7" ht="14.4" customHeight="1" x14ac:dyDescent="0.3">
      <c r="C11" s="32" t="s">
        <v>75</v>
      </c>
      <c r="D11" s="16">
        <v>600000</v>
      </c>
      <c r="G11" s="16"/>
    </row>
    <row r="12" spans="2:7" ht="14.4" customHeight="1" x14ac:dyDescent="0.3">
      <c r="C12" s="32" t="s">
        <v>76</v>
      </c>
      <c r="D12" s="16">
        <v>1000000</v>
      </c>
      <c r="G12" s="16"/>
    </row>
    <row r="13" spans="2:7" ht="14.4" customHeight="1" x14ac:dyDescent="0.3">
      <c r="C13" s="32"/>
      <c r="D13" s="16"/>
    </row>
    <row r="15" spans="2:7" x14ac:dyDescent="0.3">
      <c r="E15" s="1" t="s">
        <v>89</v>
      </c>
    </row>
    <row r="16" spans="2:7" x14ac:dyDescent="0.3">
      <c r="C16" s="33" t="s">
        <v>77</v>
      </c>
      <c r="D16" s="34">
        <f>D7/D12</f>
        <v>0.1</v>
      </c>
    </row>
    <row r="17" spans="3:9" x14ac:dyDescent="0.3">
      <c r="C17" s="33" t="s">
        <v>78</v>
      </c>
      <c r="D17" s="34">
        <f>(D7+D8)/D12</f>
        <v>0.15</v>
      </c>
    </row>
    <row r="18" spans="3:9" x14ac:dyDescent="0.3">
      <c r="C18" s="33" t="s">
        <v>79</v>
      </c>
      <c r="D18" s="34">
        <f>D6/D12</f>
        <v>0.75</v>
      </c>
      <c r="E18" s="3" t="s">
        <v>80</v>
      </c>
    </row>
    <row r="19" spans="3:9" x14ac:dyDescent="0.3">
      <c r="C19" s="33" t="s">
        <v>81</v>
      </c>
      <c r="D19" s="35">
        <f>(D9+D11)/D5</f>
        <v>0.8</v>
      </c>
      <c r="E19" s="3" t="s">
        <v>82</v>
      </c>
      <c r="G19" s="27"/>
      <c r="H19" s="27"/>
      <c r="I19" s="27"/>
    </row>
    <row r="20" spans="3:9" x14ac:dyDescent="0.3">
      <c r="C20" s="33" t="s">
        <v>83</v>
      </c>
      <c r="D20" s="34">
        <f>D10/D9</f>
        <v>4</v>
      </c>
      <c r="E20" s="3" t="s">
        <v>84</v>
      </c>
    </row>
    <row r="21" spans="3:9" x14ac:dyDescent="0.3">
      <c r="C21" s="33" t="s">
        <v>85</v>
      </c>
      <c r="D21" s="34">
        <f>D9/(D9+D10)</f>
        <v>0.2</v>
      </c>
      <c r="E21" s="3" t="s">
        <v>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F30"/>
  <sheetViews>
    <sheetView zoomScaleNormal="100"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9.88671875" bestFit="1" customWidth="1"/>
    <col min="3" max="3" width="75.6640625" bestFit="1" customWidth="1"/>
    <col min="4" max="6" width="18.88671875" customWidth="1"/>
    <col min="7" max="7" width="2.6640625" customWidth="1"/>
  </cols>
  <sheetData>
    <row r="2" spans="2:5" x14ac:dyDescent="0.3">
      <c r="B2" s="1" t="s">
        <v>31</v>
      </c>
    </row>
    <row r="3" spans="2:5" x14ac:dyDescent="0.3">
      <c r="B3" s="3" t="s">
        <v>61</v>
      </c>
    </row>
    <row r="4" spans="2:5" x14ac:dyDescent="0.3">
      <c r="B4" s="3"/>
    </row>
    <row r="5" spans="2:5" x14ac:dyDescent="0.3">
      <c r="C5" s="1" t="s">
        <v>66</v>
      </c>
    </row>
    <row r="6" spans="2:5" x14ac:dyDescent="0.3">
      <c r="C6" t="s">
        <v>30</v>
      </c>
      <c r="D6" s="26">
        <v>25</v>
      </c>
    </row>
    <row r="7" spans="2:5" x14ac:dyDescent="0.3">
      <c r="C7" t="s">
        <v>29</v>
      </c>
      <c r="D7" s="25">
        <v>60000</v>
      </c>
    </row>
    <row r="8" spans="2:5" x14ac:dyDescent="0.3">
      <c r="C8" t="s">
        <v>28</v>
      </c>
      <c r="D8" s="25">
        <v>62500</v>
      </c>
    </row>
    <row r="9" spans="2:5" x14ac:dyDescent="0.3">
      <c r="C9" t="s">
        <v>27</v>
      </c>
      <c r="D9" s="25">
        <v>65000</v>
      </c>
    </row>
    <row r="10" spans="2:5" x14ac:dyDescent="0.3">
      <c r="C10" t="s">
        <v>26</v>
      </c>
      <c r="D10" s="4">
        <v>500000</v>
      </c>
    </row>
    <row r="11" spans="2:5" x14ac:dyDescent="0.3">
      <c r="C11" t="s">
        <v>25</v>
      </c>
      <c r="D11" s="14">
        <v>1000</v>
      </c>
    </row>
    <row r="12" spans="2:5" x14ac:dyDescent="0.3">
      <c r="C12" t="s">
        <v>24</v>
      </c>
      <c r="E12" s="14">
        <v>800</v>
      </c>
    </row>
    <row r="13" spans="2:5" x14ac:dyDescent="0.3">
      <c r="C13" t="s">
        <v>23</v>
      </c>
      <c r="D13" s="27">
        <v>80000</v>
      </c>
    </row>
    <row r="14" spans="2:5" x14ac:dyDescent="0.3">
      <c r="D14" s="15"/>
    </row>
    <row r="15" spans="2:5" x14ac:dyDescent="0.3">
      <c r="C15" s="1" t="s">
        <v>67</v>
      </c>
      <c r="D15" s="21"/>
    </row>
    <row r="16" spans="2:5" x14ac:dyDescent="0.3">
      <c r="C16" t="s">
        <v>22</v>
      </c>
      <c r="E16" s="15">
        <v>694500</v>
      </c>
    </row>
    <row r="17" spans="3:6" x14ac:dyDescent="0.3">
      <c r="C17" t="s">
        <v>21</v>
      </c>
      <c r="E17" s="15">
        <v>30500</v>
      </c>
    </row>
    <row r="18" spans="3:6" x14ac:dyDescent="0.3">
      <c r="C18" t="s">
        <v>20</v>
      </c>
      <c r="D18" s="24">
        <v>4</v>
      </c>
    </row>
    <row r="19" spans="3:6" x14ac:dyDescent="0.3">
      <c r="C19" t="s">
        <v>62</v>
      </c>
      <c r="E19" s="15">
        <v>20000</v>
      </c>
    </row>
    <row r="20" spans="3:6" x14ac:dyDescent="0.3">
      <c r="C20" t="s">
        <v>19</v>
      </c>
      <c r="D20" s="12">
        <v>100</v>
      </c>
      <c r="E20" s="28">
        <f>D20</f>
        <v>100</v>
      </c>
    </row>
    <row r="21" spans="3:6" x14ac:dyDescent="0.3">
      <c r="C21" t="s">
        <v>18</v>
      </c>
      <c r="D21" s="12">
        <v>200</v>
      </c>
      <c r="E21" s="28">
        <f t="shared" ref="E21:E22" si="0">D21</f>
        <v>200</v>
      </c>
    </row>
    <row r="22" spans="3:6" x14ac:dyDescent="0.3">
      <c r="C22" t="s">
        <v>17</v>
      </c>
      <c r="D22" s="12">
        <v>150</v>
      </c>
      <c r="E22" s="28">
        <f t="shared" si="0"/>
        <v>150</v>
      </c>
    </row>
    <row r="23" spans="3:6" x14ac:dyDescent="0.3">
      <c r="C23" t="s">
        <v>16</v>
      </c>
      <c r="D23" s="15">
        <v>50000</v>
      </c>
    </row>
    <row r="26" spans="3:6" x14ac:dyDescent="0.3">
      <c r="C26" s="8" t="s">
        <v>15</v>
      </c>
      <c r="D26" s="5" t="s">
        <v>63</v>
      </c>
      <c r="E26" s="5" t="s">
        <v>64</v>
      </c>
      <c r="F26" s="5" t="s">
        <v>65</v>
      </c>
    </row>
    <row r="27" spans="3:6" x14ac:dyDescent="0.3">
      <c r="C27" s="5" t="s">
        <v>14</v>
      </c>
      <c r="D27" s="13">
        <v>0</v>
      </c>
      <c r="E27" s="13">
        <f>E16+E17</f>
        <v>725000</v>
      </c>
      <c r="F27" s="13">
        <f>D27-E27</f>
        <v>-725000</v>
      </c>
    </row>
    <row r="28" spans="3:6" x14ac:dyDescent="0.3">
      <c r="C28" s="5" t="s">
        <v>13</v>
      </c>
      <c r="D28" s="13">
        <f>D$18*D7+D20*D$11</f>
        <v>340000</v>
      </c>
      <c r="E28" s="13">
        <f>E$19+D20*E$12</f>
        <v>100000</v>
      </c>
      <c r="F28" s="13">
        <f t="shared" ref="F28:F30" si="1">D28-E28</f>
        <v>240000</v>
      </c>
    </row>
    <row r="29" spans="3:6" x14ac:dyDescent="0.3">
      <c r="C29" s="5" t="s">
        <v>12</v>
      </c>
      <c r="D29" s="13">
        <f>D$18*D8+D21*D$11</f>
        <v>450000</v>
      </c>
      <c r="E29" s="13">
        <f>E$19+D21*E$12</f>
        <v>180000</v>
      </c>
      <c r="F29" s="13">
        <f t="shared" si="1"/>
        <v>270000</v>
      </c>
    </row>
    <row r="30" spans="3:6" x14ac:dyDescent="0.3">
      <c r="C30" s="5" t="s">
        <v>11</v>
      </c>
      <c r="D30" s="13">
        <f>D$18*D9+D22*D$11+D23</f>
        <v>460000</v>
      </c>
      <c r="E30" s="13">
        <f>E$19+D22*E$12</f>
        <v>140000</v>
      </c>
      <c r="F30" s="13">
        <f t="shared" si="1"/>
        <v>320000</v>
      </c>
    </row>
  </sheetData>
  <pageMargins left="0.70866141732283472" right="0.70866141732283472" top="0.78740157480314965" bottom="0.78740157480314965" header="0.31496062992125984" footer="0.31496062992125984"/>
  <pageSetup paperSize="9" scale="8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F35"/>
  <sheetViews>
    <sheetView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23.33203125" bestFit="1" customWidth="1"/>
    <col min="3" max="4" width="21.109375" customWidth="1"/>
    <col min="5" max="5" width="2.6640625" customWidth="1"/>
    <col min="10" max="10" width="24.5546875" customWidth="1"/>
  </cols>
  <sheetData>
    <row r="2" spans="2:4" x14ac:dyDescent="0.3">
      <c r="B2" s="1" t="s">
        <v>52</v>
      </c>
    </row>
    <row r="3" spans="2:4" x14ac:dyDescent="0.3">
      <c r="B3" s="1"/>
    </row>
    <row r="4" spans="2:4" x14ac:dyDescent="0.3">
      <c r="C4" s="1"/>
    </row>
    <row r="5" spans="2:4" x14ac:dyDescent="0.3">
      <c r="B5" s="1" t="s">
        <v>59</v>
      </c>
      <c r="C5" s="1"/>
    </row>
    <row r="7" spans="2:4" x14ac:dyDescent="0.3">
      <c r="C7" s="3" t="s">
        <v>43</v>
      </c>
      <c r="D7" s="19">
        <v>6</v>
      </c>
    </row>
    <row r="8" spans="2:4" x14ac:dyDescent="0.3">
      <c r="C8" s="3" t="s">
        <v>42</v>
      </c>
      <c r="D8" s="20">
        <v>144</v>
      </c>
    </row>
    <row r="9" spans="2:4" x14ac:dyDescent="0.3">
      <c r="C9" s="3" t="s">
        <v>41</v>
      </c>
      <c r="D9" s="20">
        <v>19</v>
      </c>
    </row>
    <row r="10" spans="2:4" x14ac:dyDescent="0.3">
      <c r="C10" s="3" t="s">
        <v>40</v>
      </c>
      <c r="D10" s="21">
        <v>1.29</v>
      </c>
    </row>
    <row r="12" spans="2:4" x14ac:dyDescent="0.3">
      <c r="C12" s="1" t="s">
        <v>51</v>
      </c>
      <c r="D12" s="2" t="s">
        <v>50</v>
      </c>
    </row>
    <row r="13" spans="2:4" x14ac:dyDescent="0.3">
      <c r="C13" t="s">
        <v>49</v>
      </c>
      <c r="D13" s="12">
        <v>150</v>
      </c>
    </row>
    <row r="14" spans="2:4" x14ac:dyDescent="0.3">
      <c r="C14" t="s">
        <v>48</v>
      </c>
      <c r="D14" s="12">
        <v>600</v>
      </c>
    </row>
    <row r="15" spans="2:4" x14ac:dyDescent="0.3">
      <c r="C15" t="s">
        <v>47</v>
      </c>
      <c r="D15" s="12">
        <v>90</v>
      </c>
    </row>
    <row r="16" spans="2:4" x14ac:dyDescent="0.3">
      <c r="C16" t="s">
        <v>46</v>
      </c>
      <c r="D16" s="12">
        <v>450</v>
      </c>
    </row>
    <row r="17" spans="2:4" x14ac:dyDescent="0.3">
      <c r="C17" t="s">
        <v>45</v>
      </c>
      <c r="D17" s="12">
        <v>420</v>
      </c>
    </row>
    <row r="18" spans="2:4" x14ac:dyDescent="0.3">
      <c r="C18" t="s">
        <v>44</v>
      </c>
      <c r="D18" s="12">
        <v>450</v>
      </c>
    </row>
    <row r="21" spans="2:4" x14ac:dyDescent="0.3">
      <c r="C21" s="7" t="s">
        <v>39</v>
      </c>
      <c r="D21" s="11">
        <f>SQRT(1/D7*((D13-AVERAGE(D13:D18))^2+(D14-AVERAGE(D13:D18))^2+(D15-AVERAGE(D13:D18))^2+(D16-AVERAGE(D13:D18))^2+(D17-AVERAGE(D13:D18))^2+(D18-AVERAGE(D13:D18))^2))</f>
        <v>180</v>
      </c>
    </row>
    <row r="22" spans="2:4" x14ac:dyDescent="0.3">
      <c r="C22" s="7" t="s">
        <v>38</v>
      </c>
      <c r="D22" s="10">
        <f>D21/AVERAGE(D13:D18)</f>
        <v>0.5</v>
      </c>
    </row>
    <row r="23" spans="2:4" x14ac:dyDescent="0.3">
      <c r="C23" s="7" t="s">
        <v>37</v>
      </c>
      <c r="D23" s="29">
        <f>SUM(D13:D18)/D8*D9+D21*D10</f>
        <v>517.20000000000005</v>
      </c>
    </row>
    <row r="26" spans="2:4" x14ac:dyDescent="0.3">
      <c r="B26" s="1" t="s">
        <v>60</v>
      </c>
    </row>
    <row r="28" spans="2:4" x14ac:dyDescent="0.3">
      <c r="C28" s="3" t="s">
        <v>36</v>
      </c>
      <c r="D28" s="12">
        <f>SUM(D13:D18)*2</f>
        <v>4320</v>
      </c>
    </row>
    <row r="29" spans="2:4" x14ac:dyDescent="0.3">
      <c r="C29" s="3" t="s">
        <v>8</v>
      </c>
      <c r="D29" s="22">
        <v>50</v>
      </c>
    </row>
    <row r="30" spans="2:4" x14ac:dyDescent="0.3">
      <c r="C30" s="3" t="s">
        <v>35</v>
      </c>
      <c r="D30" s="22">
        <v>96</v>
      </c>
    </row>
    <row r="31" spans="2:4" x14ac:dyDescent="0.3">
      <c r="C31" s="3" t="s">
        <v>34</v>
      </c>
      <c r="D31" s="23">
        <v>0.05</v>
      </c>
    </row>
    <row r="32" spans="2:4" x14ac:dyDescent="0.3">
      <c r="C32" s="3"/>
      <c r="D32" s="23"/>
    </row>
    <row r="34" spans="3:6" x14ac:dyDescent="0.3">
      <c r="C34" s="7" t="s">
        <v>33</v>
      </c>
      <c r="D34" s="11">
        <f>SQRT((2*D28*D29)/(D30*D31))</f>
        <v>300</v>
      </c>
      <c r="F34" s="30"/>
    </row>
    <row r="35" spans="3:6" x14ac:dyDescent="0.3">
      <c r="C35" s="7" t="s">
        <v>32</v>
      </c>
      <c r="D35" s="9">
        <f>D28/D34</f>
        <v>14.4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Internes Rechnungswesen</vt:lpstr>
      <vt:lpstr>Finanzierung</vt:lpstr>
      <vt:lpstr>Investition</vt:lpstr>
      <vt:lpstr>Beschaffung</vt:lpstr>
      <vt:lpstr>Beschaffung!Druckbereich</vt:lpstr>
      <vt:lpstr>Finanzierung!Druckbereich</vt:lpstr>
      <vt:lpstr>'Internes Rechnungswesen'!Druckbereich</vt:lpstr>
      <vt:lpstr>Investition!Druckbereich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Vahs, D./Schäfer-Kunz, J.: Einführung in die Betriebswirtschaftslehre</dc:title>
  <dc:subject>Tabellenkalkulationen zum Klausurtraining</dc:subject>
  <dc:creator>Prof. Dr. Jan Schäfer-Kunz</dc:creator>
  <cp:keywords/>
  <cp:lastModifiedBy>Prof. Dr. Jan Schäfer-Kunz</cp:lastModifiedBy>
  <dcterms:created xsi:type="dcterms:W3CDTF">2012-11-23T17:18:50Z</dcterms:created>
  <dcterms:modified xsi:type="dcterms:W3CDTF">2020-02-17T17:05:23Z</dcterms:modified>
</cp:coreProperties>
</file>