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OneDrive\Dokumente\Vorlesungen\BWL\Dozenten\Klausuren\"/>
    </mc:Choice>
  </mc:AlternateContent>
  <bookViews>
    <workbookView xWindow="2472" yWindow="72" windowWidth="28512" windowHeight="14628"/>
  </bookViews>
  <sheets>
    <sheet name="Grundlagen" sheetId="10" r:id="rId1"/>
    <sheet name="Controlling" sheetId="12" r:id="rId2"/>
    <sheet name="Internes Rechnungswesen" sheetId="22" r:id="rId3"/>
    <sheet name="Investition" sheetId="16" r:id="rId4"/>
  </sheets>
  <definedNames>
    <definedName name="_xlnm.Print_Area" localSheetId="1">Controlling!$A$1:$E$17</definedName>
    <definedName name="_xlnm.Print_Area" localSheetId="0">Grundlagen!$A$1:$I$17</definedName>
    <definedName name="_xlnm.Print_Area" localSheetId="2">'Internes Rechnungswesen'!$A$1:$G$22</definedName>
    <definedName name="_xlnm.Print_Area" localSheetId="3">Investition!$A$1:$E$25</definedName>
  </definedNames>
  <calcPr calcId="162913"/>
</workbook>
</file>

<file path=xl/calcChain.xml><?xml version="1.0" encoding="utf-8"?>
<calcChain xmlns="http://schemas.openxmlformats.org/spreadsheetml/2006/main">
  <c r="D12" i="22" l="1"/>
  <c r="D10" i="22"/>
  <c r="D9" i="22"/>
  <c r="F15" i="22"/>
  <c r="E15" i="22"/>
  <c r="D15" i="22" s="1"/>
  <c r="F14" i="22"/>
  <c r="E14" i="22"/>
  <c r="D14" i="22"/>
  <c r="D18" i="22" s="1"/>
  <c r="D19" i="22" l="1"/>
  <c r="E20" i="22" s="1"/>
  <c r="F20" i="22"/>
  <c r="D20" i="22"/>
  <c r="D11" i="22" l="1"/>
  <c r="D21" i="22" s="1"/>
  <c r="D22" i="22"/>
  <c r="E23" i="22" l="1"/>
  <c r="F23" i="22"/>
  <c r="D23" i="22"/>
  <c r="D18" i="16" l="1"/>
  <c r="D15" i="16"/>
  <c r="D22" i="16"/>
  <c r="D23" i="16" l="1"/>
  <c r="D24" i="16"/>
  <c r="D21" i="16" l="1"/>
  <c r="D15" i="12" l="1"/>
  <c r="D12" i="12"/>
  <c r="D13" i="12" s="1"/>
  <c r="G16" i="10"/>
  <c r="G15" i="10" s="1"/>
  <c r="G14" i="10" s="1"/>
  <c r="G13" i="10" s="1"/>
  <c r="G12" i="10" s="1"/>
  <c r="G11" i="10" s="1"/>
  <c r="G10" i="10" s="1"/>
  <c r="G9" i="10" s="1"/>
  <c r="G8" i="10" s="1"/>
  <c r="G7" i="10" s="1"/>
  <c r="H7" i="10" s="1"/>
  <c r="E7" i="10"/>
  <c r="E8" i="10" s="1"/>
  <c r="D16" i="12" l="1"/>
  <c r="D14" i="12"/>
  <c r="E9" i="10"/>
  <c r="H8" i="10"/>
  <c r="H9" i="10" l="1"/>
  <c r="E10" i="10"/>
  <c r="E11" i="10" l="1"/>
  <c r="H10" i="10"/>
  <c r="E12" i="10" l="1"/>
  <c r="H11" i="10"/>
  <c r="H12" i="10" l="1"/>
  <c r="E13" i="10"/>
  <c r="H13" i="10" l="1"/>
  <c r="E14" i="10"/>
  <c r="E15" i="10" l="1"/>
  <c r="H14" i="10"/>
  <c r="E16" i="10" l="1"/>
  <c r="H16" i="10" s="1"/>
  <c r="H15" i="10"/>
</calcChain>
</file>

<file path=xl/sharedStrings.xml><?xml version="1.0" encoding="utf-8"?>
<sst xmlns="http://schemas.openxmlformats.org/spreadsheetml/2006/main" count="63" uniqueCount="61">
  <si>
    <t>Controlling</t>
  </si>
  <si>
    <t>Internes Rechnungswesen</t>
  </si>
  <si>
    <t>Materialeinzelkosten</t>
  </si>
  <si>
    <t>Fertigungseinzelkosten</t>
  </si>
  <si>
    <t>Materialgemeinkostenzuschlagssatz</t>
  </si>
  <si>
    <t>Fertigungsgemeinkostenzuschlagssatz</t>
  </si>
  <si>
    <t>Verwaltungsgemeinkostenzuschlagssatz</t>
  </si>
  <si>
    <t>Vertriebsgemeinkostenzuschlagssatz</t>
  </si>
  <si>
    <t>Grundlagen</t>
  </si>
  <si>
    <t>Angebotene</t>
  </si>
  <si>
    <t>Kumuliertes</t>
  </si>
  <si>
    <t>Nachgefragte</t>
  </si>
  <si>
    <t>Kumulierte</t>
  </si>
  <si>
    <t>Gehandelte</t>
  </si>
  <si>
    <t>Preislimit</t>
  </si>
  <si>
    <t>Aktien</t>
  </si>
  <si>
    <t>Angebot</t>
  </si>
  <si>
    <t>Nachfrage</t>
  </si>
  <si>
    <t>Umsatzerlös</t>
  </si>
  <si>
    <t>Variable Kosten</t>
  </si>
  <si>
    <t>Fixe Kosten</t>
  </si>
  <si>
    <t>Anlagevermögen</t>
  </si>
  <si>
    <t>Umlaufvermögen</t>
  </si>
  <si>
    <t>Deckungsbeitrag</t>
  </si>
  <si>
    <t>Gewinn</t>
  </si>
  <si>
    <t>Umsatzrentabilität</t>
  </si>
  <si>
    <t>Kapitalumschlag</t>
  </si>
  <si>
    <t>Return on Investment</t>
  </si>
  <si>
    <t>Stückzahl je Jahr</t>
  </si>
  <si>
    <t>Investition</t>
  </si>
  <si>
    <t>Amortisationsdauer</t>
  </si>
  <si>
    <t>Nutzungsdauer n</t>
  </si>
  <si>
    <t>Preisbestimmung</t>
  </si>
  <si>
    <t>ROI-Kennzahlensystem</t>
  </si>
  <si>
    <t>Unternehmen</t>
  </si>
  <si>
    <t>Zuschlagskalkulation</t>
  </si>
  <si>
    <t>Erzeugnis 1</t>
  </si>
  <si>
    <t>Erzeugnis 2</t>
  </si>
  <si>
    <t>Materialeinzelkosten je Jahr</t>
  </si>
  <si>
    <t>Fertigungseinzelkosten je Jahr</t>
  </si>
  <si>
    <t>Materialgemeinkosten je Jahr</t>
  </si>
  <si>
    <t>Fertigungsgemeinkosten je Jahr</t>
  </si>
  <si>
    <t>Verwaltungsgemeinkosten je Jahr</t>
  </si>
  <si>
    <t>Vertriebsgemeinkosten je Jahr</t>
  </si>
  <si>
    <r>
      <t>Kalkulationszinsfuß 1 r</t>
    </r>
    <r>
      <rPr>
        <vertAlign val="subscript"/>
        <sz val="11"/>
        <color theme="1"/>
        <rFont val="Calibri"/>
        <family val="2"/>
        <scheme val="minor"/>
      </rPr>
      <t>1</t>
    </r>
  </si>
  <si>
    <r>
      <t>1. Jahr: Rückfluss 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</si>
  <si>
    <r>
      <t>2. Jahr: Rückfluss 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</si>
  <si>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3. Jahr: Rückfluss 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</si>
  <si>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r>
      <t>4. Jahr: Rückfluss 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</si>
  <si>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r>
      <t>4. Jahr: Liquidationserlös L</t>
    </r>
    <r>
      <rPr>
        <vertAlign val="subscript"/>
        <sz val="11"/>
        <color theme="1"/>
        <rFont val="Calibri"/>
        <family val="2"/>
        <scheme val="minor"/>
      </rPr>
      <t>4</t>
    </r>
  </si>
  <si>
    <r>
      <t>Kalkulationszinsfuß 2 r</t>
    </r>
    <r>
      <rPr>
        <vertAlign val="subscript"/>
        <sz val="11"/>
        <color theme="1"/>
        <rFont val="Calibri"/>
        <family val="2"/>
        <scheme val="minor"/>
      </rPr>
      <t>2</t>
    </r>
  </si>
  <si>
    <r>
      <t>Kapitalwert 2 C</t>
    </r>
    <r>
      <rPr>
        <vertAlign val="subscript"/>
        <sz val="11"/>
        <color theme="1"/>
        <rFont val="Calibri"/>
        <family val="2"/>
        <scheme val="minor"/>
      </rPr>
      <t>02</t>
    </r>
  </si>
  <si>
    <r>
      <t>Kalkulationszinsfuß 3 r</t>
    </r>
    <r>
      <rPr>
        <vertAlign val="subscript"/>
        <sz val="11"/>
        <color theme="1"/>
        <rFont val="Calibri"/>
        <family val="2"/>
        <scheme val="minor"/>
      </rPr>
      <t>3</t>
    </r>
  </si>
  <si>
    <r>
      <t>Kapitalwert 3 C</t>
    </r>
    <r>
      <rPr>
        <vertAlign val="subscript"/>
        <sz val="11"/>
        <color theme="1"/>
        <rFont val="Calibri"/>
        <family val="2"/>
        <scheme val="minor"/>
      </rPr>
      <t>03</t>
    </r>
  </si>
  <si>
    <t>Investitionsrechnungen</t>
  </si>
  <si>
    <r>
      <t>Kapitalwert 1 C</t>
    </r>
    <r>
      <rPr>
        <b/>
        <vertAlign val="subscript"/>
        <sz val="11"/>
        <color theme="3"/>
        <rFont val="Calibri"/>
        <family val="2"/>
        <scheme val="minor"/>
      </rPr>
      <t>01</t>
    </r>
  </si>
  <si>
    <r>
      <t>Interner Zinsfuß (Basis C</t>
    </r>
    <r>
      <rPr>
        <b/>
        <vertAlign val="subscript"/>
        <sz val="11"/>
        <color theme="3"/>
        <rFont val="Calibri"/>
        <family val="2"/>
        <scheme val="minor"/>
      </rPr>
      <t>02</t>
    </r>
    <r>
      <rPr>
        <b/>
        <sz val="11"/>
        <color theme="3"/>
        <rFont val="Calibri"/>
        <family val="2"/>
        <scheme val="minor"/>
      </rPr>
      <t xml:space="preserve"> und C</t>
    </r>
    <r>
      <rPr>
        <b/>
        <vertAlign val="subscript"/>
        <sz val="11"/>
        <color theme="3"/>
        <rFont val="Calibri"/>
        <family val="2"/>
        <scheme val="minor"/>
      </rPr>
      <t>03</t>
    </r>
    <r>
      <rPr>
        <b/>
        <sz val="11"/>
        <color theme="3"/>
        <rFont val="Calibri"/>
        <family val="2"/>
        <scheme val="minor"/>
      </rPr>
      <t>)</t>
    </r>
  </si>
  <si>
    <r>
      <t>Annuität (Basis C</t>
    </r>
    <r>
      <rPr>
        <b/>
        <vertAlign val="subscript"/>
        <sz val="11"/>
        <color theme="3"/>
        <rFont val="Calibri"/>
        <family val="2"/>
        <scheme val="minor"/>
      </rPr>
      <t>02</t>
    </r>
    <r>
      <rPr>
        <b/>
        <sz val="11"/>
        <color theme="3"/>
        <rFont val="Calibri"/>
        <family val="2"/>
        <scheme val="minor"/>
      </rPr>
      <t>)</t>
    </r>
  </si>
  <si>
    <r>
      <t>Investitionsauszahlung I</t>
    </r>
    <r>
      <rPr>
        <vertAlign val="subscript"/>
        <sz val="11"/>
        <color theme="1"/>
        <rFont val="Calibri"/>
        <family val="2"/>
        <scheme val="minor"/>
      </rPr>
      <t>0</t>
    </r>
  </si>
  <si>
    <t>Selbstkosten</t>
  </si>
  <si>
    <t>Herstellkosten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</si>
</sst>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€&quot;;[Red]\-#,##0\ &quot;€&quot;"/>
    <numFmt numFmtId="164" formatCode="#,##0.00\ &quot;€&quot;"/>
    <numFmt numFmtId="165" formatCode="#,##0\ &quot;Stück&quot;"/>
    <numFmt numFmtId="166" formatCode="#,##0.00\ &quot;€/Stück&quot;"/>
    <numFmt numFmtId="167" formatCode="0.00000%"/>
    <numFmt numFmtId="168" formatCode="#,##0\ &quot;€&quot;"/>
    <numFmt numFmtId="169" formatCode="#,##0\ &quot;Jahre&quot;"/>
    <numFmt numFmtId="172" formatCode="0.0000%"/>
    <numFmt numFmtId="173" formatCode="#,##0.00\ &quot;Jahre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0081C7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3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165" fontId="0" fillId="0" borderId="0" xfId="0" applyNumberFormat="1" applyFont="1"/>
    <xf numFmtId="0" fontId="0" fillId="0" borderId="0" xfId="0" applyFont="1" applyAlignment="1">
      <alignment horizontal="right"/>
    </xf>
    <xf numFmtId="167" fontId="0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3" fillId="0" borderId="0" xfId="0" applyNumberFormat="1" applyFont="1"/>
    <xf numFmtId="0" fontId="2" fillId="0" borderId="0" xfId="0" applyFont="1"/>
    <xf numFmtId="6" fontId="3" fillId="0" borderId="0" xfId="0" applyNumberFormat="1" applyFont="1"/>
    <xf numFmtId="10" fontId="3" fillId="0" borderId="0" xfId="0" applyNumberFormat="1" applyFont="1"/>
    <xf numFmtId="0" fontId="0" fillId="0" borderId="0" xfId="0" applyAlignment="1">
      <alignment horizontal="right"/>
    </xf>
    <xf numFmtId="6" fontId="0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/>
    <xf numFmtId="168" fontId="3" fillId="0" borderId="0" xfId="0" applyNumberFormat="1" applyFont="1"/>
    <xf numFmtId="6" fontId="4" fillId="0" borderId="0" xfId="0" applyNumberFormat="1" applyFont="1"/>
    <xf numFmtId="166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6" fontId="4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9" fontId="4" fillId="0" borderId="0" xfId="0" applyNumberFormat="1" applyFont="1"/>
    <xf numFmtId="0" fontId="4" fillId="0" borderId="0" xfId="0" applyFont="1"/>
    <xf numFmtId="168" fontId="4" fillId="0" borderId="0" xfId="0" applyNumberFormat="1" applyFont="1"/>
    <xf numFmtId="169" fontId="4" fillId="0" borderId="0" xfId="0" applyNumberFormat="1" applyFont="1"/>
    <xf numFmtId="168" fontId="0" fillId="0" borderId="0" xfId="0" applyNumberFormat="1" applyFont="1"/>
    <xf numFmtId="172" fontId="3" fillId="0" borderId="0" xfId="0" applyNumberFormat="1" applyFont="1"/>
    <xf numFmtId="173" fontId="3" fillId="0" borderId="0" xfId="0" applyNumberFormat="1" applyFont="1"/>
    <xf numFmtId="166" fontId="3" fillId="0" borderId="0" xfId="0" applyNumberFormat="1" applyFont="1" applyAlignment="1">
      <alignment horizontal="right"/>
    </xf>
    <xf numFmtId="6" fontId="0" fillId="0" borderId="0" xfId="0" applyNumberFormat="1" applyAlignment="1">
      <alignment horizontal="right"/>
    </xf>
    <xf numFmtId="6" fontId="3" fillId="0" borderId="0" xfId="0" applyNumberFormat="1" applyFont="1" applyAlignment="1">
      <alignment horizontal="right"/>
    </xf>
    <xf numFmtId="165" fontId="7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8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6"/>
  <sheetViews>
    <sheetView tabSelected="1"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4.77734375" style="3" bestFit="1" customWidth="1"/>
    <col min="3" max="8" width="12.77734375" style="3" customWidth="1"/>
    <col min="9" max="9" width="2.6640625" style="3" customWidth="1"/>
    <col min="10" max="16384" width="11.44140625" style="3"/>
  </cols>
  <sheetData>
    <row r="2" spans="2:8" x14ac:dyDescent="0.3">
      <c r="B2" s="1" t="s">
        <v>8</v>
      </c>
    </row>
    <row r="3" spans="2:8" x14ac:dyDescent="0.3">
      <c r="B3" s="3" t="s">
        <v>32</v>
      </c>
    </row>
    <row r="4" spans="2:8" x14ac:dyDescent="0.3">
      <c r="C4" s="5"/>
      <c r="D4" s="6"/>
    </row>
    <row r="5" spans="2:8" x14ac:dyDescent="0.3">
      <c r="C5" s="1"/>
      <c r="D5" s="2" t="s">
        <v>9</v>
      </c>
      <c r="E5" s="2" t="s">
        <v>10</v>
      </c>
      <c r="F5" s="2" t="s">
        <v>11</v>
      </c>
      <c r="G5" s="2" t="s">
        <v>12</v>
      </c>
      <c r="H5" s="7" t="s">
        <v>13</v>
      </c>
    </row>
    <row r="6" spans="2:8" x14ac:dyDescent="0.3">
      <c r="C6" s="8" t="s">
        <v>14</v>
      </c>
      <c r="D6" s="2" t="s">
        <v>15</v>
      </c>
      <c r="E6" s="2" t="s">
        <v>16</v>
      </c>
      <c r="F6" s="2" t="s">
        <v>15</v>
      </c>
      <c r="G6" s="2" t="s">
        <v>17</v>
      </c>
      <c r="H6" s="7" t="s">
        <v>15</v>
      </c>
    </row>
    <row r="7" spans="2:8" x14ac:dyDescent="0.3">
      <c r="C7" s="16">
        <v>70</v>
      </c>
      <c r="D7" s="17">
        <v>50</v>
      </c>
      <c r="E7" s="4">
        <f>D7</f>
        <v>50</v>
      </c>
      <c r="F7" s="17">
        <v>730</v>
      </c>
      <c r="G7" s="4">
        <f t="shared" ref="G7:G14" si="0">G8+F7</f>
        <v>2300</v>
      </c>
      <c r="H7" s="9">
        <f>MIN(E7,G7)</f>
        <v>50</v>
      </c>
    </row>
    <row r="8" spans="2:8" x14ac:dyDescent="0.3">
      <c r="C8" s="16">
        <v>70.209999999999994</v>
      </c>
      <c r="D8" s="17">
        <v>110</v>
      </c>
      <c r="E8" s="4">
        <f>E7+D8</f>
        <v>160</v>
      </c>
      <c r="F8" s="17">
        <v>0</v>
      </c>
      <c r="G8" s="4">
        <f t="shared" si="0"/>
        <v>1570</v>
      </c>
      <c r="H8" s="9">
        <f t="shared" ref="H8:H16" si="1">MIN(E8,G8)</f>
        <v>160</v>
      </c>
    </row>
    <row r="9" spans="2:8" x14ac:dyDescent="0.3">
      <c r="C9" s="16">
        <v>71.12</v>
      </c>
      <c r="D9" s="17">
        <v>0</v>
      </c>
      <c r="E9" s="4">
        <f t="shared" ref="E9:E16" si="2">E8+D9</f>
        <v>160</v>
      </c>
      <c r="F9" s="17">
        <v>520</v>
      </c>
      <c r="G9" s="4">
        <f t="shared" si="0"/>
        <v>1570</v>
      </c>
      <c r="H9" s="9">
        <f t="shared" si="1"/>
        <v>160</v>
      </c>
    </row>
    <row r="10" spans="2:8" x14ac:dyDescent="0.3">
      <c r="C10" s="16">
        <v>72</v>
      </c>
      <c r="D10" s="17">
        <v>90</v>
      </c>
      <c r="E10" s="4">
        <f t="shared" si="2"/>
        <v>250</v>
      </c>
      <c r="F10" s="17">
        <v>460</v>
      </c>
      <c r="G10" s="4">
        <f t="shared" si="0"/>
        <v>1050</v>
      </c>
      <c r="H10" s="9">
        <f t="shared" si="1"/>
        <v>250</v>
      </c>
    </row>
    <row r="11" spans="2:8" x14ac:dyDescent="0.3">
      <c r="C11" s="16">
        <v>72.37</v>
      </c>
      <c r="D11" s="17">
        <v>170</v>
      </c>
      <c r="E11" s="4">
        <f t="shared" si="2"/>
        <v>420</v>
      </c>
      <c r="F11" s="17">
        <v>0</v>
      </c>
      <c r="G11" s="4">
        <f t="shared" si="0"/>
        <v>590</v>
      </c>
      <c r="H11" s="9">
        <f t="shared" si="1"/>
        <v>420</v>
      </c>
    </row>
    <row r="12" spans="2:8" x14ac:dyDescent="0.3">
      <c r="C12" s="16">
        <v>72.989999999999995</v>
      </c>
      <c r="D12" s="17">
        <v>240</v>
      </c>
      <c r="E12" s="4">
        <f t="shared" si="2"/>
        <v>660</v>
      </c>
      <c r="F12" s="17">
        <v>40</v>
      </c>
      <c r="G12" s="4">
        <f t="shared" si="0"/>
        <v>590</v>
      </c>
      <c r="H12" s="34">
        <f t="shared" si="1"/>
        <v>590</v>
      </c>
    </row>
    <row r="13" spans="2:8" x14ac:dyDescent="0.3">
      <c r="C13" s="16">
        <v>73.150000000000006</v>
      </c>
      <c r="D13" s="17">
        <v>0</v>
      </c>
      <c r="E13" s="4">
        <f t="shared" si="2"/>
        <v>660</v>
      </c>
      <c r="F13" s="17">
        <v>350</v>
      </c>
      <c r="G13" s="4">
        <f t="shared" si="0"/>
        <v>550</v>
      </c>
      <c r="H13" s="9">
        <f t="shared" si="1"/>
        <v>550</v>
      </c>
    </row>
    <row r="14" spans="2:8" x14ac:dyDescent="0.3">
      <c r="C14" s="16">
        <v>73.66</v>
      </c>
      <c r="D14" s="17">
        <v>610</v>
      </c>
      <c r="E14" s="4">
        <f t="shared" si="2"/>
        <v>1270</v>
      </c>
      <c r="F14" s="17">
        <v>0</v>
      </c>
      <c r="G14" s="4">
        <f t="shared" si="0"/>
        <v>200</v>
      </c>
      <c r="H14" s="9">
        <f t="shared" si="1"/>
        <v>200</v>
      </c>
    </row>
    <row r="15" spans="2:8" x14ac:dyDescent="0.3">
      <c r="C15" s="16">
        <v>73.790000000000006</v>
      </c>
      <c r="D15" s="17">
        <v>0</v>
      </c>
      <c r="E15" s="4">
        <f t="shared" si="2"/>
        <v>1270</v>
      </c>
      <c r="F15" s="17">
        <v>130</v>
      </c>
      <c r="G15" s="4">
        <f>G16+F15</f>
        <v>200</v>
      </c>
      <c r="H15" s="9">
        <f t="shared" si="1"/>
        <v>200</v>
      </c>
    </row>
    <row r="16" spans="2:8" x14ac:dyDescent="0.3">
      <c r="C16" s="16">
        <v>74.099999999999994</v>
      </c>
      <c r="D16" s="17">
        <v>880</v>
      </c>
      <c r="E16" s="4">
        <f t="shared" si="2"/>
        <v>2150</v>
      </c>
      <c r="F16" s="17">
        <v>70</v>
      </c>
      <c r="G16" s="4">
        <f>F16</f>
        <v>70</v>
      </c>
      <c r="H16" s="9">
        <f t="shared" si="1"/>
        <v>70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6"/>
  <sheetViews>
    <sheetView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19.6640625" bestFit="1" customWidth="1"/>
    <col min="3" max="4" width="25.6640625" customWidth="1"/>
    <col min="5" max="5" width="2.6640625" customWidth="1"/>
  </cols>
  <sheetData>
    <row r="2" spans="2:4" x14ac:dyDescent="0.3">
      <c r="B2" s="1" t="s">
        <v>0</v>
      </c>
    </row>
    <row r="3" spans="2:4" x14ac:dyDescent="0.3">
      <c r="B3" s="3" t="s">
        <v>33</v>
      </c>
    </row>
    <row r="4" spans="2:4" x14ac:dyDescent="0.3">
      <c r="C4" s="1"/>
    </row>
    <row r="5" spans="2:4" x14ac:dyDescent="0.3">
      <c r="C5" t="s">
        <v>18</v>
      </c>
      <c r="D5" s="19">
        <v>1000000</v>
      </c>
    </row>
    <row r="6" spans="2:4" x14ac:dyDescent="0.3">
      <c r="C6" t="s">
        <v>19</v>
      </c>
      <c r="D6" s="19">
        <v>600000</v>
      </c>
    </row>
    <row r="7" spans="2:4" x14ac:dyDescent="0.3">
      <c r="C7" t="s">
        <v>20</v>
      </c>
      <c r="D7" s="19">
        <v>350000</v>
      </c>
    </row>
    <row r="8" spans="2:4" x14ac:dyDescent="0.3">
      <c r="C8" t="s">
        <v>21</v>
      </c>
      <c r="D8" s="19">
        <v>200000</v>
      </c>
    </row>
    <row r="9" spans="2:4" x14ac:dyDescent="0.3">
      <c r="C9" t="s">
        <v>22</v>
      </c>
      <c r="D9" s="19">
        <v>300000</v>
      </c>
    </row>
    <row r="12" spans="2:4" x14ac:dyDescent="0.3">
      <c r="C12" s="10" t="s">
        <v>23</v>
      </c>
      <c r="D12" s="11">
        <f>D5-D6</f>
        <v>400000</v>
      </c>
    </row>
    <row r="13" spans="2:4" x14ac:dyDescent="0.3">
      <c r="C13" s="10" t="s">
        <v>24</v>
      </c>
      <c r="D13" s="11">
        <f>D12-D7</f>
        <v>50000</v>
      </c>
    </row>
    <row r="14" spans="2:4" x14ac:dyDescent="0.3">
      <c r="C14" s="10" t="s">
        <v>25</v>
      </c>
      <c r="D14" s="12">
        <f>D13/D5</f>
        <v>0.05</v>
      </c>
    </row>
    <row r="15" spans="2:4" x14ac:dyDescent="0.3">
      <c r="C15" s="10" t="s">
        <v>26</v>
      </c>
      <c r="D15" s="12">
        <f>D5/(D8+D9)</f>
        <v>2</v>
      </c>
    </row>
    <row r="16" spans="2:4" x14ac:dyDescent="0.3">
      <c r="C16" s="10" t="s">
        <v>27</v>
      </c>
      <c r="D16" s="12">
        <f>D13/(D8+D9)</f>
        <v>0.1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3"/>
  <sheetViews>
    <sheetView zoomScaleNormal="100"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23.109375" style="13" bestFit="1" customWidth="1"/>
    <col min="3" max="3" width="34.88671875" bestFit="1" customWidth="1"/>
    <col min="4" max="6" width="13.33203125" style="13" customWidth="1"/>
    <col min="7" max="7" width="2.6640625" style="13" customWidth="1"/>
    <col min="8" max="8" width="11.44140625" style="13" customWidth="1"/>
  </cols>
  <sheetData>
    <row r="2" spans="2:6" x14ac:dyDescent="0.3">
      <c r="B2" s="1" t="s">
        <v>1</v>
      </c>
    </row>
    <row r="3" spans="2:6" x14ac:dyDescent="0.3">
      <c r="B3" s="23" t="s">
        <v>35</v>
      </c>
    </row>
    <row r="4" spans="2:6" x14ac:dyDescent="0.3">
      <c r="B4" s="23"/>
    </row>
    <row r="5" spans="2:6" x14ac:dyDescent="0.3">
      <c r="D5" s="2" t="s">
        <v>34</v>
      </c>
      <c r="E5" s="2" t="s">
        <v>36</v>
      </c>
      <c r="F5" s="2" t="s">
        <v>37</v>
      </c>
    </row>
    <row r="6" spans="2:6" x14ac:dyDescent="0.3">
      <c r="C6" s="3" t="s">
        <v>2</v>
      </c>
      <c r="E6" s="20">
        <v>40</v>
      </c>
      <c r="F6" s="20">
        <v>50</v>
      </c>
    </row>
    <row r="7" spans="2:6" x14ac:dyDescent="0.3">
      <c r="C7" s="3" t="s">
        <v>3</v>
      </c>
      <c r="E7" s="20">
        <v>80</v>
      </c>
      <c r="F7" s="20">
        <v>120</v>
      </c>
    </row>
    <row r="8" spans="2:6" x14ac:dyDescent="0.3">
      <c r="C8" s="3" t="s">
        <v>28</v>
      </c>
      <c r="E8" s="21">
        <v>5000</v>
      </c>
      <c r="F8" s="21">
        <v>7000</v>
      </c>
    </row>
    <row r="9" spans="2:6" x14ac:dyDescent="0.3">
      <c r="C9" s="3" t="s">
        <v>40</v>
      </c>
      <c r="D9" s="22">
        <f>D14*0.4</f>
        <v>220000</v>
      </c>
    </row>
    <row r="10" spans="2:6" x14ac:dyDescent="0.3">
      <c r="C10" s="3" t="s">
        <v>41</v>
      </c>
      <c r="D10" s="22">
        <f>D15*1.1</f>
        <v>1364000</v>
      </c>
    </row>
    <row r="11" spans="2:6" x14ac:dyDescent="0.3">
      <c r="C11" s="3" t="s">
        <v>42</v>
      </c>
      <c r="D11" s="22">
        <f>D20*0.05</f>
        <v>168700</v>
      </c>
    </row>
    <row r="12" spans="2:6" x14ac:dyDescent="0.3">
      <c r="C12" s="3" t="s">
        <v>43</v>
      </c>
      <c r="D12" s="22">
        <f>D20*0.45</f>
        <v>1518300</v>
      </c>
    </row>
    <row r="14" spans="2:6" x14ac:dyDescent="0.3">
      <c r="C14" s="3" t="s">
        <v>38</v>
      </c>
      <c r="D14" s="14">
        <f>E14+F14</f>
        <v>550000</v>
      </c>
      <c r="E14" s="14">
        <f>E6*E8</f>
        <v>200000</v>
      </c>
      <c r="F14" s="14">
        <f>F6*F8</f>
        <v>350000</v>
      </c>
    </row>
    <row r="15" spans="2:6" x14ac:dyDescent="0.3">
      <c r="C15" s="3" t="s">
        <v>39</v>
      </c>
      <c r="D15" s="14">
        <f>E15+F15</f>
        <v>1240000</v>
      </c>
      <c r="E15" s="14">
        <f>E7*E8</f>
        <v>400000</v>
      </c>
      <c r="F15" s="14">
        <f>F7*F8</f>
        <v>840000</v>
      </c>
    </row>
    <row r="18" spans="3:6" x14ac:dyDescent="0.3">
      <c r="C18" s="10" t="s">
        <v>4</v>
      </c>
      <c r="D18" s="15">
        <f>D9/D14</f>
        <v>0.4</v>
      </c>
    </row>
    <row r="19" spans="3:6" x14ac:dyDescent="0.3">
      <c r="C19" s="10" t="s">
        <v>5</v>
      </c>
      <c r="D19" s="15">
        <f>D10/D15</f>
        <v>1.1000000000000001</v>
      </c>
    </row>
    <row r="20" spans="3:6" x14ac:dyDescent="0.3">
      <c r="C20" s="10" t="s">
        <v>60</v>
      </c>
      <c r="D20" s="33">
        <f>D9+D10+D14+D15</f>
        <v>3374000</v>
      </c>
      <c r="E20" s="31">
        <f>E6*(1+$D18)+E7*(1+$D19)</f>
        <v>224</v>
      </c>
      <c r="F20" s="31">
        <f>F6*(1+$D18)+F7*(1+$D19)</f>
        <v>322</v>
      </c>
    </row>
    <row r="21" spans="3:6" x14ac:dyDescent="0.3">
      <c r="C21" s="10" t="s">
        <v>6</v>
      </c>
      <c r="D21" s="15">
        <f>D11/(D$14+D$15+D$9+D$10)</f>
        <v>0.05</v>
      </c>
    </row>
    <row r="22" spans="3:6" x14ac:dyDescent="0.3">
      <c r="C22" s="10" t="s">
        <v>7</v>
      </c>
      <c r="D22" s="15">
        <f>D12/(D$14+D$15+D$9+D$10)</f>
        <v>0.45</v>
      </c>
    </row>
    <row r="23" spans="3:6" x14ac:dyDescent="0.3">
      <c r="C23" s="10" t="s">
        <v>59</v>
      </c>
      <c r="D23" s="32">
        <f>D20+D11+D12</f>
        <v>5061000</v>
      </c>
      <c r="E23" s="31">
        <f>E20*(1+$D21+$D22)</f>
        <v>336</v>
      </c>
      <c r="F23" s="31">
        <f>F20*(1+$D21+$D22)</f>
        <v>483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4"/>
  <sheetViews>
    <sheetView workbookViewId="0">
      <selection activeCell="B2" sqref="B2"/>
    </sheetView>
  </sheetViews>
  <sheetFormatPr baseColWidth="10" defaultRowHeight="15.6" customHeight="1" x14ac:dyDescent="0.3"/>
  <cols>
    <col min="1" max="1" width="2.88671875" customWidth="1"/>
    <col min="2" max="2" width="19.88671875" bestFit="1" customWidth="1"/>
    <col min="3" max="3" width="30.21875" bestFit="1" customWidth="1"/>
    <col min="4" max="4" width="11.77734375" customWidth="1"/>
    <col min="5" max="5" width="2.88671875" customWidth="1"/>
  </cols>
  <sheetData>
    <row r="2" spans="2:4" ht="15.6" customHeight="1" x14ac:dyDescent="0.3">
      <c r="B2" s="1" t="s">
        <v>29</v>
      </c>
    </row>
    <row r="3" spans="2:4" ht="15.6" customHeight="1" x14ac:dyDescent="0.3">
      <c r="B3" t="s">
        <v>54</v>
      </c>
    </row>
    <row r="5" spans="2:4" ht="15.6" customHeight="1" x14ac:dyDescent="0.35">
      <c r="C5" t="s">
        <v>58</v>
      </c>
      <c r="D5" s="26">
        <v>600153</v>
      </c>
    </row>
    <row r="6" spans="2:4" ht="15.6" customHeight="1" x14ac:dyDescent="0.35">
      <c r="C6" t="s">
        <v>44</v>
      </c>
      <c r="D6" s="24">
        <v>0.1</v>
      </c>
    </row>
    <row r="7" spans="2:4" ht="15.6" customHeight="1" x14ac:dyDescent="0.3">
      <c r="C7" t="s">
        <v>31</v>
      </c>
      <c r="D7" s="27">
        <v>4</v>
      </c>
    </row>
    <row r="8" spans="2:4" ht="15.6" customHeight="1" x14ac:dyDescent="0.35">
      <c r="C8" t="s">
        <v>45</v>
      </c>
      <c r="D8" s="26">
        <v>100000</v>
      </c>
    </row>
    <row r="9" spans="2:4" ht="15.6" customHeight="1" x14ac:dyDescent="0.35">
      <c r="C9" t="s">
        <v>46</v>
      </c>
      <c r="D9" s="26">
        <v>120000</v>
      </c>
    </row>
    <row r="10" spans="2:4" ht="15.6" customHeight="1" x14ac:dyDescent="0.35">
      <c r="C10" t="s">
        <v>47</v>
      </c>
      <c r="D10" s="26">
        <v>200000</v>
      </c>
    </row>
    <row r="11" spans="2:4" ht="15.6" customHeight="1" x14ac:dyDescent="0.35">
      <c r="C11" t="s">
        <v>48</v>
      </c>
      <c r="D11" s="26">
        <v>150000</v>
      </c>
    </row>
    <row r="12" spans="2:4" ht="15.6" customHeight="1" x14ac:dyDescent="0.35">
      <c r="C12" t="s">
        <v>49</v>
      </c>
      <c r="D12" s="26">
        <v>231000</v>
      </c>
    </row>
    <row r="13" spans="2:4" ht="15.6" customHeight="1" x14ac:dyDescent="0.3">
      <c r="D13" s="25"/>
    </row>
    <row r="14" spans="2:4" ht="15.6" customHeight="1" x14ac:dyDescent="0.35">
      <c r="C14" t="s">
        <v>50</v>
      </c>
      <c r="D14" s="24">
        <v>0.05</v>
      </c>
    </row>
    <row r="15" spans="2:4" ht="15.6" customHeight="1" x14ac:dyDescent="0.35">
      <c r="C15" t="s">
        <v>51</v>
      </c>
      <c r="D15" s="28">
        <f>NPV(D14,D8,D9,D10,D11+D12)-D5</f>
        <v>90145.795255063334</v>
      </c>
    </row>
    <row r="17" spans="3:4" ht="15.6" customHeight="1" x14ac:dyDescent="0.35">
      <c r="C17" t="s">
        <v>52</v>
      </c>
      <c r="D17" s="24">
        <v>0.2</v>
      </c>
    </row>
    <row r="18" spans="3:4" ht="15.6" customHeight="1" x14ac:dyDescent="0.35">
      <c r="C18" t="s">
        <v>53</v>
      </c>
      <c r="D18" s="28">
        <f>NPV(D17,D8,D9,D10,D11+D12)-D5</f>
        <v>-134007.16666666663</v>
      </c>
    </row>
    <row r="21" spans="3:4" ht="15.6" customHeight="1" x14ac:dyDescent="0.3">
      <c r="C21" s="10" t="s">
        <v>30</v>
      </c>
      <c r="D21" s="30">
        <f>D5/AVERAGE(D8:D11)</f>
        <v>4.2115999999999998</v>
      </c>
    </row>
    <row r="22" spans="3:4" ht="15.6" customHeight="1" x14ac:dyDescent="0.35">
      <c r="C22" s="10" t="s">
        <v>55</v>
      </c>
      <c r="D22" s="18">
        <f>NPV(D6,D8,D9,D10,D11+D12)-D5</f>
        <v>420.73130250652321</v>
      </c>
    </row>
    <row r="23" spans="3:4" ht="15.6" customHeight="1" x14ac:dyDescent="0.35">
      <c r="C23" s="10" t="s">
        <v>56</v>
      </c>
      <c r="D23" s="29">
        <f>D14-(D15*(D17-D14)/(D18-D15))</f>
        <v>0.11032429450109649</v>
      </c>
    </row>
    <row r="24" spans="3:4" ht="15.6" customHeight="1" x14ac:dyDescent="0.35">
      <c r="C24" s="10" t="s">
        <v>57</v>
      </c>
      <c r="D24" s="18">
        <f>D15*(D14*(1+D14)^D7)/((1+D14)^D7-1)</f>
        <v>25422.180921376952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Grundlagen</vt:lpstr>
      <vt:lpstr>Controlling</vt:lpstr>
      <vt:lpstr>Internes Rechnungswesen</vt:lpstr>
      <vt:lpstr>Investition</vt:lpstr>
      <vt:lpstr>Controlling!Druckbereich</vt:lpstr>
      <vt:lpstr>Grundlagen!Druckbereich</vt:lpstr>
      <vt:lpstr>'Internes Rechnungswesen'!Druckbereich</vt:lpstr>
      <vt:lpstr>Investition!Druckbereich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Vahs, D./Schäfer-Kunz, J.: Einführung in die Betriebswirtschaftslehre</dc:title>
  <dc:subject>Tabellenkalkulationen zum Klausurtraining</dc:subject>
  <dc:creator>Prof. Dr. Jan Schäfer-Kunz</dc:creator>
  <cp:keywords/>
  <cp:lastModifiedBy>Prof. Dr. Jan Schäfer-Kunz</cp:lastModifiedBy>
  <dcterms:created xsi:type="dcterms:W3CDTF">2012-11-23T17:18:50Z</dcterms:created>
  <dcterms:modified xsi:type="dcterms:W3CDTF">2017-10-29T18:40:03Z</dcterms:modified>
</cp:coreProperties>
</file>